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ESFA" sheetId="4" r:id="rId1"/>
    <sheet name="ESTADO DE RESULTADO" sheetId="5" r:id="rId2"/>
  </sheets>
  <definedNames>
    <definedName name="_xlnm.Print_Area" localSheetId="0">ESFA!$A$1:$G$72</definedName>
    <definedName name="_xlnm.Print_Area" localSheetId="1">'ESTADO DE RESULTADO'!$A$1:$AQ$48</definedName>
    <definedName name="_xlnm.Print_Titles" localSheetId="0">ESFA!$1:$6</definedName>
  </definedNames>
  <calcPr calcId="144525"/>
  <fileRecoveryPr autoRecover="0"/>
</workbook>
</file>

<file path=xl/calcChain.xml><?xml version="1.0" encoding="utf-8"?>
<calcChain xmlns="http://schemas.openxmlformats.org/spreadsheetml/2006/main">
  <c r="E60" i="4" l="1"/>
  <c r="E65" i="4" s="1"/>
  <c r="E67" i="4" s="1"/>
  <c r="E53" i="4"/>
  <c r="E51" i="4"/>
  <c r="E47" i="4"/>
  <c r="E41" i="4"/>
  <c r="E32" i="4"/>
  <c r="E22" i="4"/>
  <c r="E17" i="4"/>
  <c r="E13" i="4"/>
  <c r="E10" i="4"/>
  <c r="E55" i="4" l="1"/>
  <c r="E57" i="4" s="1"/>
  <c r="E35" i="4"/>
  <c r="E19" i="4"/>
  <c r="AO31" i="5"/>
  <c r="AP30" i="5" s="1"/>
  <c r="AO40" i="5"/>
  <c r="AO39" i="5"/>
  <c r="AO38" i="5"/>
  <c r="AO37" i="5"/>
  <c r="AO36" i="5"/>
  <c r="AO35" i="5"/>
  <c r="AP34" i="5" s="1"/>
  <c r="AO24" i="5"/>
  <c r="AO23" i="5"/>
  <c r="AO22" i="5"/>
  <c r="AO21" i="5"/>
  <c r="AO20" i="5"/>
  <c r="AO19" i="5"/>
  <c r="AO18" i="5"/>
  <c r="E37" i="4" l="1"/>
  <c r="F63" i="4"/>
  <c r="F62" i="4"/>
  <c r="F61" i="4"/>
  <c r="F54" i="4"/>
  <c r="F45" i="4"/>
  <c r="F52" i="4"/>
  <c r="F48" i="4"/>
  <c r="F46" i="4"/>
  <c r="F43" i="4"/>
  <c r="F31" i="4"/>
  <c r="F15" i="4"/>
  <c r="F14" i="4"/>
  <c r="F12" i="4"/>
  <c r="F11" i="4"/>
  <c r="F29" i="4"/>
  <c r="F28" i="4"/>
  <c r="F27" i="4"/>
  <c r="F26" i="4"/>
  <c r="F25" i="4"/>
  <c r="F24" i="4"/>
  <c r="F23" i="4"/>
  <c r="G41" i="4" l="1"/>
  <c r="F34" i="4"/>
  <c r="F33" i="4"/>
  <c r="F30" i="4"/>
  <c r="F16" i="4"/>
  <c r="AP17" i="5" l="1"/>
  <c r="G10" i="4" l="1"/>
  <c r="AP26" i="5"/>
  <c r="AP10" i="5"/>
  <c r="AP13" i="5" s="1"/>
  <c r="G53" i="4"/>
  <c r="G55" i="4" s="1"/>
  <c r="G57" i="4" s="1"/>
  <c r="G51" i="4"/>
  <c r="G47" i="4"/>
  <c r="G32" i="4"/>
  <c r="G22" i="4"/>
  <c r="G17" i="4"/>
  <c r="G13" i="4"/>
  <c r="G19" i="4" l="1"/>
  <c r="G35" i="4"/>
  <c r="AP28" i="5"/>
  <c r="AP42" i="5" s="1"/>
  <c r="G37" i="4" l="1"/>
  <c r="G60" i="4"/>
  <c r="G65" i="4" s="1"/>
  <c r="G67" i="4" s="1"/>
</calcChain>
</file>

<file path=xl/sharedStrings.xml><?xml version="1.0" encoding="utf-8"?>
<sst xmlns="http://schemas.openxmlformats.org/spreadsheetml/2006/main" count="269" uniqueCount="250">
  <si>
    <t>$</t>
  </si>
  <si>
    <t>PASIVOS</t>
  </si>
  <si>
    <t>CUENTAS POR PAGAR</t>
  </si>
  <si>
    <t>PATRIMONIO</t>
  </si>
  <si>
    <t>CAPITAL FISCAL</t>
  </si>
  <si>
    <t>ACTIVOS</t>
  </si>
  <si>
    <t>CAJA</t>
  </si>
  <si>
    <t>INGRESOS NO TRIBUTARIOS</t>
  </si>
  <si>
    <t>PROPIEDADES, PLANTA Y EQUIPO</t>
  </si>
  <si>
    <t>EDIFICACIONES</t>
  </si>
  <si>
    <t>REDES, LINEAS Y CABLES</t>
  </si>
  <si>
    <t>MAQUINARIAS Y EQUIPOS</t>
  </si>
  <si>
    <t>MUEBLES,ENSERES Y EQP.DE OFIC.</t>
  </si>
  <si>
    <t>EQP.DE COMUNICAC.Y COMPUTACION</t>
  </si>
  <si>
    <t>EQP.TRANSP.,TRACCION Y ELEVAC.</t>
  </si>
  <si>
    <t>DEPRECIACION ACUMULADA</t>
  </si>
  <si>
    <t>OTROS ACTIVOS</t>
  </si>
  <si>
    <t>INTANGIBLES</t>
  </si>
  <si>
    <t>AMORTIZACION ACUMULADA INTANG.</t>
  </si>
  <si>
    <t>INGRESOS FISCALES</t>
  </si>
  <si>
    <t>FINANCIEROS</t>
  </si>
  <si>
    <t>ADMINISTRACION</t>
  </si>
  <si>
    <t>SUELDOS Y SALARIOS</t>
  </si>
  <si>
    <t>CONTRIBUCIONES IMPUTADAS</t>
  </si>
  <si>
    <t>CONTRIBUCIONES EFECTIVAS</t>
  </si>
  <si>
    <t>APORTES SOBRE LA NOMINA</t>
  </si>
  <si>
    <t>GENERALES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</si>
  <si>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</si>
  <si>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</si>
  <si>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</si>
  <si>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</si>
  <si>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</si>
  <si>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</si>
  <si>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</si>
  <si>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</si>
  <si>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DEL EJERCICIO</t>
  </si>
  <si>
    <t>TOTAL PATRIMONIO</t>
  </si>
  <si>
    <t>TOTAL PASIVO + PATRIMONIO</t>
  </si>
  <si>
    <t>CONTADOR  PUBLICO</t>
  </si>
  <si>
    <t>INGRESOS OPERACIONALES</t>
  </si>
  <si>
    <t>TOTAL INGRESOS OPERACIONALES</t>
  </si>
  <si>
    <t>GASTOS OPERACIONALES</t>
  </si>
  <si>
    <t>INGRESOS NO OPERACIONALES</t>
  </si>
  <si>
    <t>GASTOS NO OPERACIONALES</t>
  </si>
  <si>
    <t>2.1.2</t>
  </si>
  <si>
    <t>2.1.3</t>
  </si>
  <si>
    <t>TOTAL GASTOS OPERACIONALES</t>
  </si>
  <si>
    <t>CONTRALORIA GENERAL DEL DEPARTAMENTO DEL MAGDALENA</t>
  </si>
  <si>
    <t>MICHELLY NARVAEZ ROSADO</t>
  </si>
  <si>
    <t xml:space="preserve">FONDOS ENTREGADOS                                 </t>
  </si>
  <si>
    <t>T.P.: 156308  - T</t>
  </si>
  <si>
    <t>NO TRIBUTARIOS - CUOTA DE FISCALIZACION Y AUDITAJE</t>
  </si>
  <si>
    <t>RECAUDOS A FAVOR DE TERCEROS</t>
  </si>
  <si>
    <t xml:space="preserve">COBRO CARTERA DE TERCEROS                                   </t>
  </si>
  <si>
    <t xml:space="preserve">EQUIPO DE RESTAURANTE Y CAFETERIA                           </t>
  </si>
  <si>
    <t>2.2.1</t>
  </si>
  <si>
    <t>2.2.2</t>
  </si>
  <si>
    <t>2.1.1</t>
  </si>
  <si>
    <t xml:space="preserve">LAUDOS ARBITRALES Y CONCILIACIONES EXTRAJUDICIALES          </t>
  </si>
  <si>
    <t>CREDITOS JUDICIALES</t>
  </si>
  <si>
    <t>EXCEDENTE/DEFICIT DEL EJERCICIO</t>
  </si>
  <si>
    <t>EXCEDENTE/DEFICIT OPERACIONAL</t>
  </si>
  <si>
    <t>ESTADO DE RESULTADOS</t>
  </si>
  <si>
    <t>3.1.1</t>
  </si>
  <si>
    <t>PRESTACIONES SOCIALES</t>
  </si>
  <si>
    <t>GASTOS DE PERSONAL DIVERSOS</t>
  </si>
  <si>
    <t>DETERIORO DE CUENTAS POR COBRAR</t>
  </si>
  <si>
    <t>PROVISION, LITIGIOS Y DEMANDAS</t>
  </si>
  <si>
    <t>GASTOS DIVERSOS</t>
  </si>
  <si>
    <t>3.1.1.1</t>
  </si>
  <si>
    <t>ENTIDAD INDIVIDUAL</t>
  </si>
  <si>
    <t>REDONDEO (EN MILES DE PESOS)</t>
  </si>
  <si>
    <t>MONEDA PESOS COLOMBIANOS</t>
  </si>
  <si>
    <t>ESTADO DE SITUACION FINANCIERA</t>
  </si>
  <si>
    <t>EFECTIVO Y EQUIVALENTES AL EFECTIVO</t>
  </si>
  <si>
    <t>DEPOSITOS EN INSTITUCIONES FINANCIERAS</t>
  </si>
  <si>
    <t>CUENTAS POR COBRAR</t>
  </si>
  <si>
    <t>OTRAS CUENTAS POR COBRAR</t>
  </si>
  <si>
    <t>DETERIORO ACUMULADO</t>
  </si>
  <si>
    <t>TERRENOS</t>
  </si>
  <si>
    <t>RECURSOS A FAVOR DE TERCEROS</t>
  </si>
  <si>
    <t>OTRAS CUENTAS POR PAGAR</t>
  </si>
  <si>
    <t>BENEFICIOS A LOS EMPLEADOS A CORTO PLAZO</t>
  </si>
  <si>
    <t>BENEFICIOS A LOS EMPLEADOS</t>
  </si>
  <si>
    <t>PROVISIONES</t>
  </si>
  <si>
    <t>LITIGIOS Y DEMANDAS</t>
  </si>
  <si>
    <t>PATRIMONIO DE LAS ENTIDADES DE GOBIERNO</t>
  </si>
  <si>
    <t>IMPACTOS POR LA TRANSICION AL NUEVO MARCO DE REGULACION</t>
  </si>
  <si>
    <t>AVANCES Y ANTICIPOS ENTREGADOS</t>
  </si>
  <si>
    <t>ADQUISICION DE BIENES Y SERVICIOS NACIONALES</t>
  </si>
  <si>
    <t>RESULTADO DE EJERCICIOS ANTERIORES</t>
  </si>
  <si>
    <t>DESCUENTOS DE NOMINA</t>
  </si>
  <si>
    <t xml:space="preserve">SUELDOS DEL PERSONAL                              </t>
  </si>
  <si>
    <t xml:space="preserve">HORAS EXTRAS Y FESTIVOS                           </t>
  </si>
  <si>
    <t xml:space="preserve">AUXILIO DE TRANSPORTE                             </t>
  </si>
  <si>
    <t xml:space="preserve">SUBSIDIO DE ALIMENTACIÓN                          </t>
  </si>
  <si>
    <t xml:space="preserve">INCAPACIDADES                                     </t>
  </si>
  <si>
    <t xml:space="preserve">APORTES A CAJAS DE COMPENSACIÓ                    </t>
  </si>
  <si>
    <t xml:space="preserve">COTIZACIONES A SEGURIDAD SOCIA                    </t>
  </si>
  <si>
    <t xml:space="preserve">COTIZACIONES A RIESGOS PROFESI                    </t>
  </si>
  <si>
    <t xml:space="preserve">ENTIDADES ADMINISTRADORAS DEL                     </t>
  </si>
  <si>
    <t xml:space="preserve">ENTIDADES ADMINISTRADORAS RÉG.                    </t>
  </si>
  <si>
    <t xml:space="preserve">APORTES AL ICBF                                   </t>
  </si>
  <si>
    <t xml:space="preserve">APORTES AL SENA                                   </t>
  </si>
  <si>
    <t xml:space="preserve">APORTES ESAP                                      </t>
  </si>
  <si>
    <t xml:space="preserve">APORTES ESCUELAS INDUSTRIALES                     </t>
  </si>
  <si>
    <t xml:space="preserve">VACACIONES                                        </t>
  </si>
  <si>
    <t xml:space="preserve">CESANTIAS                                         </t>
  </si>
  <si>
    <t xml:space="preserve">INTERESES A LAS CESANTIAS                         </t>
  </si>
  <si>
    <t xml:space="preserve">PRIMA DE VACACIONES                               </t>
  </si>
  <si>
    <t xml:space="preserve">PRIMA DE NAVIDAD                                  </t>
  </si>
  <si>
    <t xml:space="preserve">PRIMA DE SERVICIOS                                </t>
  </si>
  <si>
    <t xml:space="preserve">BONIFICACION ESPECIAL DE RECRE                    </t>
  </si>
  <si>
    <t xml:space="preserve">OTRAS PRESTACIONES SOCIALES                       </t>
  </si>
  <si>
    <t xml:space="preserve">CAPACITACION BIENESTAR SOCIAL                     </t>
  </si>
  <si>
    <t xml:space="preserve">MATERIALES Y SUMINISTROS                          </t>
  </si>
  <si>
    <t xml:space="preserve">MANTENIMIENTO                                     </t>
  </si>
  <si>
    <t xml:space="preserve">SERVICIOS PÚBLICOS                                </t>
  </si>
  <si>
    <t xml:space="preserve">VIÁTICOS Y GASTOS DE VIAJE                        </t>
  </si>
  <si>
    <t xml:space="preserve">IMPRESOS  PUBLICACIONES  SUSCR                    </t>
  </si>
  <si>
    <t xml:space="preserve">COMUNICACIONES Y TRANSPORTE                       </t>
  </si>
  <si>
    <t xml:space="preserve">SEGUROS GENERALES                                 </t>
  </si>
  <si>
    <t xml:space="preserve">COMBUSTIBLES Y LUBRICANTES                        </t>
  </si>
  <si>
    <t xml:space="preserve">ELEMENTOS DE ASEO  LAVANDERÍA                     </t>
  </si>
  <si>
    <t xml:space="preserve">CONCURSOS Y LICITACIONES                          </t>
  </si>
  <si>
    <t xml:space="preserve">INTANGIBLES                                       </t>
  </si>
  <si>
    <t xml:space="preserve">HONORARIOS                                        </t>
  </si>
  <si>
    <t xml:space="preserve">OTROS GASTOS GENERALES                            </t>
  </si>
  <si>
    <t xml:space="preserve">EDIFICACIONES                                     </t>
  </si>
  <si>
    <t xml:space="preserve">REDES LINEAS Y CABLES                             </t>
  </si>
  <si>
    <t xml:space="preserve">MAQUINARIA Y EQUIPO                               </t>
  </si>
  <si>
    <t xml:space="preserve">MUEBLES ENSERES Y EQUIPO DE OF                    </t>
  </si>
  <si>
    <t xml:space="preserve">EQUIPOS DE COMUNICACION Y COMP                    </t>
  </si>
  <si>
    <t xml:space="preserve">110502    </t>
  </si>
  <si>
    <t xml:space="preserve">CAJAS MENORES                                               </t>
  </si>
  <si>
    <t xml:space="preserve">111005    </t>
  </si>
  <si>
    <t xml:space="preserve">CUENTA CORRIENTE                                            </t>
  </si>
  <si>
    <t xml:space="preserve">111090    </t>
  </si>
  <si>
    <t xml:space="preserve">OTROS DEPOSITOS EN INSTITUCIONES FINANCIERAS                </t>
  </si>
  <si>
    <t xml:space="preserve">131128    </t>
  </si>
  <si>
    <t xml:space="preserve">CUOTA DE FISCALIZACION Y AUDITAJE                           </t>
  </si>
  <si>
    <t xml:space="preserve">138426    </t>
  </si>
  <si>
    <t xml:space="preserve">PAGO POR CUENTA DE TERCEROS                                 </t>
  </si>
  <si>
    <t xml:space="preserve">138432    </t>
  </si>
  <si>
    <t xml:space="preserve">RESPONSABILIDADES FISCALES                                  </t>
  </si>
  <si>
    <t xml:space="preserve">138436    </t>
  </si>
  <si>
    <t xml:space="preserve">OTROS INTERESES POR COBRAR                                  </t>
  </si>
  <si>
    <t xml:space="preserve">138614    </t>
  </si>
  <si>
    <t xml:space="preserve">INGRESOS NO TRIBUTARIOS                                     </t>
  </si>
  <si>
    <t xml:space="preserve">          </t>
  </si>
  <si>
    <t xml:space="preserve">NO CORRIENTE (2)                                            </t>
  </si>
  <si>
    <t xml:space="preserve">160505    </t>
  </si>
  <si>
    <t xml:space="preserve">TERRENOS DE USO PERMANENTE SIN CONTRAPRESTACION             </t>
  </si>
  <si>
    <t xml:space="preserve">164028    </t>
  </si>
  <si>
    <t xml:space="preserve">EDIFICACIONES DE USO PERMANENTE SIN CONTRAPRESTACI          </t>
  </si>
  <si>
    <t xml:space="preserve">165008    </t>
  </si>
  <si>
    <t xml:space="preserve">LINEAS Y CABLES DE TRANSMISION                              </t>
  </si>
  <si>
    <t xml:space="preserve">165522    </t>
  </si>
  <si>
    <t xml:space="preserve">EQUIPO DE AYUDA AUDIOVISUAL                                 </t>
  </si>
  <si>
    <t xml:space="preserve">165526    </t>
  </si>
  <si>
    <t xml:space="preserve">EQUIPO DE SEGURIDAD Y RESCATE                               </t>
  </si>
  <si>
    <t xml:space="preserve">165590    </t>
  </si>
  <si>
    <t xml:space="preserve">OTRAS MAQUINARIAS Y EQUIPOS                                 </t>
  </si>
  <si>
    <t xml:space="preserve">166501    </t>
  </si>
  <si>
    <t xml:space="preserve">MUEBLES Y ENSERES                                           </t>
  </si>
  <si>
    <t xml:space="preserve">166590    </t>
  </si>
  <si>
    <t xml:space="preserve">OTROS MUEBLES ENSERES Y EQUIPO DE OFICINA                   </t>
  </si>
  <si>
    <t xml:space="preserve">167001    </t>
  </si>
  <si>
    <t xml:space="preserve">EQUIPO DE COMUNICACION                                      </t>
  </si>
  <si>
    <t xml:space="preserve">167002    </t>
  </si>
  <si>
    <t xml:space="preserve">EQUIPO DE COMPUTACION                                       </t>
  </si>
  <si>
    <t xml:space="preserve">167502    </t>
  </si>
  <si>
    <t xml:space="preserve">TERRESTRE                                                   </t>
  </si>
  <si>
    <t xml:space="preserve">168002    </t>
  </si>
  <si>
    <t xml:space="preserve">168501    </t>
  </si>
  <si>
    <t xml:space="preserve">EDIFICACIONES                                               </t>
  </si>
  <si>
    <t xml:space="preserve">168503    </t>
  </si>
  <si>
    <t xml:space="preserve">REDES LINEAS Y CABLES                                       </t>
  </si>
  <si>
    <t xml:space="preserve">168504    </t>
  </si>
  <si>
    <t xml:space="preserve">MAQUINARIA Y EQUIPO                                         </t>
  </si>
  <si>
    <t xml:space="preserve">168506    </t>
  </si>
  <si>
    <t xml:space="preserve">MUEBLES ENSERES Y EQUIPO DE OFICINA                         </t>
  </si>
  <si>
    <t xml:space="preserve">168507    </t>
  </si>
  <si>
    <t xml:space="preserve">EQUIPOS DE COMUNICACION Y COMPUTACION                       </t>
  </si>
  <si>
    <t xml:space="preserve">168508    </t>
  </si>
  <si>
    <t xml:space="preserve">EQUIPOS DE TRANSPORTE TRACCION Y ELEVACION                  </t>
  </si>
  <si>
    <t xml:space="preserve">168509    </t>
  </si>
  <si>
    <t xml:space="preserve">EQUIPOS DE COMEDOR COCINA DESPENSA Y HOTELERIA              </t>
  </si>
  <si>
    <t xml:space="preserve">197005    </t>
  </si>
  <si>
    <t xml:space="preserve">DERECHOS                                                    </t>
  </si>
  <si>
    <t xml:space="preserve">197007    </t>
  </si>
  <si>
    <t xml:space="preserve">LICENCIAS                                                   </t>
  </si>
  <si>
    <t xml:space="preserve">197008    </t>
  </si>
  <si>
    <t xml:space="preserve">¨SOFTWARE¨                                                  </t>
  </si>
  <si>
    <t xml:space="preserve">197505    </t>
  </si>
  <si>
    <t xml:space="preserve">197507    </t>
  </si>
  <si>
    <t xml:space="preserve">240722    </t>
  </si>
  <si>
    <t xml:space="preserve">ESTAMPILLAS                                                 </t>
  </si>
  <si>
    <t xml:space="preserve">SERVICIOS                                                   </t>
  </si>
  <si>
    <t xml:space="preserve">251104    </t>
  </si>
  <si>
    <t xml:space="preserve">VACACIONES                                                  </t>
  </si>
  <si>
    <t xml:space="preserve">251105    </t>
  </si>
  <si>
    <t xml:space="preserve">PRIMA DE VACACIONES                                         </t>
  </si>
  <si>
    <t xml:space="preserve">251106    </t>
  </si>
  <si>
    <t xml:space="preserve">PRIMA DE SERVICIOS                                          </t>
  </si>
  <si>
    <t xml:space="preserve">251109    </t>
  </si>
  <si>
    <t xml:space="preserve">BONIFICACIONES                                              </t>
  </si>
  <si>
    <t xml:space="preserve">NO CORRIENTE (5)                                            </t>
  </si>
  <si>
    <t xml:space="preserve">240706    </t>
  </si>
  <si>
    <t xml:space="preserve">270105    </t>
  </si>
  <si>
    <t xml:space="preserve">LABORALES                                                   </t>
  </si>
  <si>
    <t xml:space="preserve">PATRIMONIO (6)                                              </t>
  </si>
  <si>
    <t xml:space="preserve">310506    </t>
  </si>
  <si>
    <t xml:space="preserve">CAPITAL FISCAL                                              </t>
  </si>
  <si>
    <t xml:space="preserve">310902    </t>
  </si>
  <si>
    <t xml:space="preserve">DEFICIT ACUMULADO                                           </t>
  </si>
  <si>
    <t xml:space="preserve">310502    </t>
  </si>
  <si>
    <t xml:space="preserve">DEPARTAMENTO                                                </t>
  </si>
  <si>
    <t xml:space="preserve">              </t>
  </si>
  <si>
    <t xml:space="preserve">310901    </t>
  </si>
  <si>
    <t xml:space="preserve">EXCEDENTE ACUMULADO                                         </t>
  </si>
  <si>
    <t xml:space="preserve">311001    </t>
  </si>
  <si>
    <t xml:space="preserve">EXCEDENTE DEL EJERCICIO                                     </t>
  </si>
  <si>
    <t>DEPRECIACION DE PROPIEDADES PLANTA Y EQU.</t>
  </si>
  <si>
    <t>A 31 DE DICIEMBRE DE 2019</t>
  </si>
  <si>
    <t>DE 1 ENERO A 31 DICIEMBRE DE 2019</t>
  </si>
  <si>
    <t>ALVARO ORDOÑEZ PEREZ</t>
  </si>
  <si>
    <t>CONTRALOR GENERAL DEL MAGDALENA (E )</t>
  </si>
  <si>
    <t xml:space="preserve">SENTENCIAS                                                  </t>
  </si>
  <si>
    <t xml:space="preserve">SALDOS A FAVOR DE CONTRIBUYENTES                            </t>
  </si>
  <si>
    <t xml:space="preserve">EXCEDENTES FINANCIEROS                                      </t>
  </si>
  <si>
    <t xml:space="preserve">DÉFICIT DEL EJERCICIO                                       </t>
  </si>
  <si>
    <t xml:space="preserve">246002    </t>
  </si>
  <si>
    <t xml:space="preserve">249039    </t>
  </si>
  <si>
    <t xml:space="preserve">249055    </t>
  </si>
  <si>
    <t xml:space="preserve">249057    </t>
  </si>
  <si>
    <t xml:space="preserve">311002    </t>
  </si>
  <si>
    <t>2.2.3</t>
  </si>
  <si>
    <t xml:space="preserve">DOTACION Y SUMINISTRO A TRABAJ                    </t>
  </si>
  <si>
    <t xml:space="preserve">SERVICIOS                                         </t>
  </si>
  <si>
    <t xml:space="preserve">INGRESOS NO TRIBUTARIOS                           </t>
  </si>
  <si>
    <t xml:space="preserve">FUNCIONAMIENTO                                    </t>
  </si>
  <si>
    <t xml:space="preserve">OTROS INGRESOS FINANCIEROS                        </t>
  </si>
  <si>
    <t xml:space="preserve">APROVECHAMIENTOS                                  </t>
  </si>
  <si>
    <t xml:space="preserve">OTROS INGRESOS ORDINARIOS                         </t>
  </si>
  <si>
    <t xml:space="preserve">OTROS GASTOS FINANCIEROS                          </t>
  </si>
  <si>
    <t xml:space="preserve">LAUDOS ARBITRALES Y CONCILIACI                    </t>
  </si>
  <si>
    <t xml:space="preserve">OTROS GASTOS DIVERSOS                             </t>
  </si>
  <si>
    <t>EXTRAORDINARIOS</t>
  </si>
  <si>
    <t>CONTRALOR GENERAL DEL MAGDALENA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</si>
</sst>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_(&quot;$&quot;\ * #,##0_);_(&quot;$&quot;\ * \(#,##0\);_(&quot;$&quot;\ * &quot;-&quot;??_);_(@_)"/>
    <numFmt numFmtId="169" formatCode="##,##0.00_);[Red]\(##,##0.00\)"/>
    <numFmt numFmtId="170" formatCode="##,##0_);[Red]\(##,##0\)"/>
  </numFmts>
  <fonts count="47"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sz val="10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sz val="11"/>
      <color theme="1"/>
      <name val="Courier New"/>
      <family val="3"/>
    </font>
    <font>
      <b/>
      <sz val="12"/>
      <name val="Courier New"/>
      <family val="3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ourier New"/>
      <family val="3"/>
    </font>
    <font>
      <sz val="12"/>
      <color theme="1"/>
      <name val="Courier New"/>
      <family val="3"/>
    </font>
    <font>
      <sz val="10"/>
      <color theme="1"/>
      <name val="Courier New"/>
      <family val="3"/>
    </font>
    <font>
      <sz val="10"/>
      <color theme="0"/>
      <name val="Courier New"/>
      <family val="3"/>
    </font>
    <font>
      <b/>
      <sz val="14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sz val="11"/>
      <color theme="0"/>
      <name val="Courier New"/>
      <family val="3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b/>
      <sz val="11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name val="Calibri"/>
      <family val="2"/>
      <scheme val="minor"/>
    </font>
    <font>
      <b/>
      <sz val="11"/>
      <color theme="0"/>
      <name val="Courier New"/>
      <family val="3"/>
    </font>
    <font>
      <sz val="11"/>
      <color rgb="FFFF0000"/>
      <name val="Courier New"/>
      <family val="3"/>
    </font>
    <font>
      <b/>
      <sz val="12"/>
      <color rgb="FFFF0000"/>
      <name val="Courier New"/>
      <family val="3"/>
    </font>
    <font>
      <sz val="12"/>
      <color rgb="FFFF0000"/>
      <name val="Courier New"/>
      <family val="3"/>
    </font>
    <font>
      <sz val="11"/>
      <color rgb="FF9C5700"/>
      <name val="Calibri"/>
      <family val="2"/>
      <scheme val="minor"/>
    </font>
    <font>
      <sz val="14"/>
      <color rgb="FFFF0000"/>
      <name val="Courier New"/>
      <family val="3"/>
    </font>
    <font>
      <b/>
      <sz val="14"/>
      <color rgb="FFFF0000"/>
      <name val="Courier New"/>
      <family val="3"/>
    </font>
    <font>
      <b/>
      <sz val="18"/>
      <color theme="3"/>
      <name val="Cambria"/>
      <family val="2"/>
      <scheme val="major"/>
    </font>
    <font>
      <sz val="9"/>
      <name val="Courier New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1">
    <xf numFmtId="0" fontId="0" fillId="0" borderId="0"/>
    <xf numFmtId="165" fontId="7" fillId="0" borderId="0" applyFont="0" applyFill="0" applyBorder="0" applyAlignment="0" applyProtection="0"/>
    <xf numFmtId="0" fontId="8" fillId="0" borderId="0">
      <alignment vertical="top"/>
    </xf>
    <xf numFmtId="165" fontId="8" fillId="0" borderId="0" applyFont="0" applyFill="0" applyBorder="0" applyAlignment="0" applyProtection="0">
      <alignment vertical="top"/>
    </xf>
    <xf numFmtId="165" fontId="8" fillId="0" borderId="0" applyFont="0" applyFill="0" applyBorder="0" applyAlignment="0" applyProtection="0">
      <alignment vertical="top"/>
    </xf>
    <xf numFmtId="0" fontId="7" fillId="0" borderId="0"/>
    <xf numFmtId="9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7" applyNumberFormat="0" applyAlignment="0" applyProtection="0"/>
    <xf numFmtId="0" fontId="26" fillId="6" borderId="8" applyNumberFormat="0" applyAlignment="0" applyProtection="0"/>
    <xf numFmtId="0" fontId="27" fillId="6" borderId="7" applyNumberFormat="0" applyAlignment="0" applyProtection="0"/>
    <xf numFmtId="0" fontId="28" fillId="0" borderId="9" applyNumberFormat="0" applyFill="0" applyAlignment="0" applyProtection="0"/>
    <xf numFmtId="0" fontId="29" fillId="7" borderId="10" applyNumberFormat="0" applyAlignment="0" applyProtection="0"/>
    <xf numFmtId="0" fontId="30" fillId="0" borderId="0" applyNumberFormat="0" applyFill="0" applyBorder="0" applyAlignment="0" applyProtection="0"/>
    <xf numFmtId="0" fontId="7" fillId="8" borderId="11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3" fillId="32" borderId="0" applyNumberFormat="0" applyBorder="0" applyAlignment="0" applyProtection="0"/>
    <xf numFmtId="0" fontId="34" fillId="0" borderId="0"/>
    <xf numFmtId="0" fontId="42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164" fontId="7" fillId="0" borderId="0" applyFont="0" applyFill="0" applyBorder="0" applyAlignment="0" applyProtection="0"/>
    <xf numFmtId="0" fontId="7" fillId="8" borderId="11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212">
    <xf numFmtId="0" fontId="0" fillId="0" borderId="0" xfId="0"/>
    <xf numFmtId="0" fontId="5" fillId="0" borderId="0" xfId="0" applyFont="1"/>
    <xf numFmtId="0" fontId="10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/>
    <xf numFmtId="0" fontId="5" fillId="0" borderId="0" xfId="0" applyFont="1" applyFill="1"/>
    <xf numFmtId="0" fontId="11" fillId="0" borderId="0" xfId="0" applyFont="1"/>
    <xf numFmtId="0" fontId="2" fillId="0" borderId="0" xfId="0" applyFont="1" applyFill="1" applyBorder="1" applyAlignment="1">
      <alignment wrapText="1" shrinkToFit="1"/>
    </xf>
    <xf numFmtId="0" fontId="1" fillId="0" borderId="0" xfId="0" applyFont="1" applyBorder="1"/>
    <xf numFmtId="3" fontId="3" fillId="0" borderId="0" xfId="0" applyNumberFormat="1" applyFont="1" applyFill="1" applyBorder="1"/>
    <xf numFmtId="0" fontId="2" fillId="0" borderId="0" xfId="0" applyFont="1" applyBorder="1" applyAlignment="1">
      <alignment wrapText="1" shrinkToFit="1"/>
    </xf>
    <xf numFmtId="0" fontId="2" fillId="0" borderId="0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6" fillId="0" borderId="2" xfId="0" applyNumberFormat="1" applyFont="1" applyFill="1" applyBorder="1"/>
    <xf numFmtId="0" fontId="2" fillId="0" borderId="0" xfId="0" applyFont="1" applyBorder="1" applyAlignment="1">
      <alignment horizontal="left" wrapText="1" shrinkToFit="1"/>
    </xf>
    <xf numFmtId="165" fontId="5" fillId="0" borderId="0" xfId="0" applyNumberFormat="1" applyFont="1" applyFill="1"/>
    <xf numFmtId="165" fontId="5" fillId="0" borderId="0" xfId="0" applyNumberFormat="1" applyFont="1"/>
    <xf numFmtId="3" fontId="10" fillId="0" borderId="0" xfId="0" applyNumberFormat="1" applyFont="1"/>
    <xf numFmtId="3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65" fontId="5" fillId="0" borderId="0" xfId="1" applyFont="1"/>
    <xf numFmtId="3" fontId="12" fillId="0" borderId="0" xfId="0" applyNumberFormat="1" applyFont="1" applyFill="1" applyBorder="1"/>
    <xf numFmtId="0" fontId="16" fillId="0" borderId="0" xfId="0" applyFont="1"/>
    <xf numFmtId="165" fontId="10" fillId="0" borderId="0" xfId="1" applyFont="1"/>
    <xf numFmtId="165" fontId="17" fillId="0" borderId="0" xfId="1" applyFont="1" applyFill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165" fontId="35" fillId="0" borderId="0" xfId="1" applyFont="1"/>
    <xf numFmtId="0" fontId="35" fillId="0" borderId="0" xfId="0" applyFo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65" fontId="37" fillId="0" borderId="0" xfId="1" applyFont="1" applyFill="1"/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8" fillId="0" borderId="0" xfId="0" applyFont="1"/>
    <xf numFmtId="0" fontId="3" fillId="0" borderId="0" xfId="0" applyFont="1" applyBorder="1" applyAlignment="1">
      <alignment horizontal="right" vertical="center"/>
    </xf>
    <xf numFmtId="0" fontId="1" fillId="0" borderId="0" xfId="0" quotePrefix="1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vertical="center"/>
    </xf>
    <xf numFmtId="166" fontId="13" fillId="0" borderId="0" xfId="1" applyNumberFormat="1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right" vertical="center"/>
    </xf>
    <xf numFmtId="10" fontId="13" fillId="0" borderId="0" xfId="6" applyNumberFormat="1" applyFont="1" applyBorder="1" applyAlignment="1">
      <alignment vertical="center"/>
    </xf>
    <xf numFmtId="166" fontId="13" fillId="0" borderId="0" xfId="1" applyNumberFormat="1" applyFont="1" applyBorder="1" applyAlignment="1">
      <alignment horizontal="center" vertical="center"/>
    </xf>
    <xf numFmtId="166" fontId="13" fillId="0" borderId="0" xfId="1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3" fontId="14" fillId="0" borderId="1" xfId="0" applyNumberFormat="1" applyFont="1" applyBorder="1" applyAlignment="1">
      <alignment vertical="center"/>
    </xf>
    <xf numFmtId="3" fontId="43" fillId="0" borderId="1" xfId="0" applyNumberFormat="1" applyFont="1" applyBorder="1" applyAlignment="1">
      <alignment vertical="center"/>
    </xf>
    <xf numFmtId="166" fontId="13" fillId="0" borderId="0" xfId="6" applyNumberFormat="1" applyFont="1" applyBorder="1" applyAlignment="1">
      <alignment vertical="center"/>
    </xf>
    <xf numFmtId="166" fontId="13" fillId="0" borderId="0" xfId="1" applyNumberFormat="1" applyFont="1" applyBorder="1" applyAlignment="1">
      <alignment horizontal="right" vertical="center"/>
    </xf>
    <xf numFmtId="166" fontId="44" fillId="0" borderId="3" xfId="1" applyNumberFormat="1" applyFont="1" applyBorder="1" applyAlignment="1">
      <alignment vertical="center"/>
    </xf>
    <xf numFmtId="0" fontId="13" fillId="0" borderId="0" xfId="0" quotePrefix="1" applyFont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quotePrefix="1" applyFont="1" applyBorder="1" applyAlignment="1">
      <alignment horizontal="right" vertical="center"/>
    </xf>
    <xf numFmtId="0" fontId="13" fillId="0" borderId="0" xfId="0" quotePrefix="1" applyFont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4" fillId="0" borderId="0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1" applyFont="1" applyAlignment="1">
      <alignment vertical="center"/>
    </xf>
    <xf numFmtId="0" fontId="14" fillId="0" borderId="0" xfId="0" applyFont="1" applyBorder="1" applyAlignment="1">
      <alignment vertical="center" wrapText="1" shrinkToFit="1"/>
    </xf>
    <xf numFmtId="166" fontId="14" fillId="0" borderId="0" xfId="1" applyNumberFormat="1" applyFont="1" applyBorder="1" applyAlignment="1">
      <alignment vertical="center"/>
    </xf>
    <xf numFmtId="3" fontId="44" fillId="0" borderId="2" xfId="0" applyNumberFormat="1" applyFont="1" applyBorder="1" applyAlignment="1">
      <alignment vertical="center"/>
    </xf>
    <xf numFmtId="166" fontId="44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165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10" fontId="6" fillId="0" borderId="0" xfId="6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40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/>
    </xf>
    <xf numFmtId="165" fontId="9" fillId="0" borderId="0" xfId="1" applyFont="1" applyAlignment="1">
      <alignment vertical="center"/>
    </xf>
    <xf numFmtId="168" fontId="13" fillId="0" borderId="3" xfId="56" applyNumberFormat="1" applyFont="1" applyBorder="1" applyAlignment="1">
      <alignment vertical="center"/>
    </xf>
    <xf numFmtId="168" fontId="13" fillId="0" borderId="2" xfId="56" applyNumberFormat="1" applyFont="1" applyBorder="1" applyAlignment="1">
      <alignment vertical="center"/>
    </xf>
    <xf numFmtId="168" fontId="14" fillId="0" borderId="0" xfId="56" applyNumberFormat="1" applyFont="1" applyBorder="1" applyAlignment="1">
      <alignment vertical="center"/>
    </xf>
    <xf numFmtId="168" fontId="13" fillId="0" borderId="0" xfId="56" applyNumberFormat="1" applyFont="1" applyBorder="1" applyAlignment="1">
      <alignment vertical="center"/>
    </xf>
    <xf numFmtId="168" fontId="9" fillId="0" borderId="0" xfId="56" applyNumberFormat="1" applyFont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vertical="center"/>
    </xf>
    <xf numFmtId="3" fontId="5" fillId="0" borderId="0" xfId="0" applyNumberFormat="1" applyFont="1"/>
    <xf numFmtId="3" fontId="39" fillId="0" borderId="0" xfId="0" applyNumberFormat="1" applyFont="1"/>
    <xf numFmtId="49" fontId="34" fillId="0" borderId="0" xfId="48" applyNumberFormat="1"/>
    <xf numFmtId="0" fontId="34" fillId="0" borderId="0" xfId="48" applyNumberFormat="1"/>
    <xf numFmtId="170" fontId="34" fillId="0" borderId="0" xfId="48" applyNumberFormat="1"/>
    <xf numFmtId="0" fontId="14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70" fontId="34" fillId="33" borderId="0" xfId="48" applyNumberFormat="1" applyFill="1"/>
    <xf numFmtId="0" fontId="35" fillId="33" borderId="0" xfId="0" applyFont="1" applyFill="1"/>
    <xf numFmtId="169" fontId="34" fillId="33" borderId="0" xfId="48" applyNumberFormat="1" applyFill="1"/>
    <xf numFmtId="0" fontId="14" fillId="0" borderId="0" xfId="0" applyFont="1" applyFill="1" applyBorder="1" applyAlignment="1"/>
    <xf numFmtId="4" fontId="9" fillId="0" borderId="0" xfId="0" applyNumberFormat="1" applyFont="1" applyAlignment="1">
      <alignment vertical="center"/>
    </xf>
    <xf numFmtId="0" fontId="34" fillId="0" borderId="0" xfId="48" applyNumberFormat="1"/>
    <xf numFmtId="0" fontId="34" fillId="0" borderId="0" xfId="48" applyNumberFormat="1"/>
    <xf numFmtId="169" fontId="34" fillId="0" borderId="0" xfId="48" applyNumberFormat="1"/>
    <xf numFmtId="0" fontId="34" fillId="0" borderId="0" xfId="48" applyNumberFormat="1"/>
    <xf numFmtId="169" fontId="34" fillId="0" borderId="0" xfId="48" applyNumberFormat="1"/>
    <xf numFmtId="0" fontId="34" fillId="0" borderId="0" xfId="48" applyNumberFormat="1"/>
    <xf numFmtId="169" fontId="34" fillId="0" borderId="0" xfId="48" applyNumberFormat="1"/>
    <xf numFmtId="169" fontId="34" fillId="0" borderId="0" xfId="48" applyNumberFormat="1"/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 shrinkToFit="1"/>
    </xf>
    <xf numFmtId="0" fontId="4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13" xfId="0" applyFont="1" applyFill="1" applyBorder="1"/>
    <xf numFmtId="0" fontId="36" fillId="0" borderId="13" xfId="0" applyFont="1" applyBorder="1"/>
    <xf numFmtId="3" fontId="11" fillId="0" borderId="13" xfId="0" applyNumberFormat="1" applyFont="1" applyBorder="1"/>
    <xf numFmtId="3" fontId="2" fillId="0" borderId="13" xfId="0" applyNumberFormat="1" applyFont="1" applyFill="1" applyBorder="1"/>
    <xf numFmtId="3" fontId="1" fillId="0" borderId="13" xfId="0" applyNumberFormat="1" applyFont="1" applyFill="1" applyBorder="1"/>
    <xf numFmtId="0" fontId="5" fillId="0" borderId="13" xfId="0" applyFont="1" applyBorder="1"/>
    <xf numFmtId="3" fontId="3" fillId="0" borderId="13" xfId="0" applyNumberFormat="1" applyFont="1" applyFill="1" applyBorder="1"/>
    <xf numFmtId="3" fontId="4" fillId="0" borderId="13" xfId="0" applyNumberFormat="1" applyFont="1" applyFill="1" applyBorder="1"/>
    <xf numFmtId="3" fontId="36" fillId="0" borderId="13" xfId="0" applyNumberFormat="1" applyFont="1" applyBorder="1"/>
    <xf numFmtId="0" fontId="5" fillId="0" borderId="13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5" fillId="0" borderId="19" xfId="0" applyFont="1" applyBorder="1"/>
    <xf numFmtId="0" fontId="1" fillId="0" borderId="13" xfId="0" applyFont="1" applyBorder="1" applyAlignment="1">
      <alignment horizontal="left" wrapText="1" shrinkToFit="1"/>
    </xf>
    <xf numFmtId="0" fontId="35" fillId="0" borderId="19" xfId="0" applyFont="1" applyBorder="1" applyAlignment="1">
      <alignment horizontal="right"/>
    </xf>
    <xf numFmtId="0" fontId="2" fillId="0" borderId="13" xfId="0" applyFont="1" applyBorder="1" applyAlignment="1">
      <alignment horizontal="left" wrapText="1" shrinkToFit="1"/>
    </xf>
    <xf numFmtId="3" fontId="2" fillId="0" borderId="19" xfId="0" applyNumberFormat="1" applyFont="1" applyBorder="1" applyAlignment="1">
      <alignment horizontal="right"/>
    </xf>
    <xf numFmtId="0" fontId="2" fillId="0" borderId="13" xfId="0" applyFont="1" applyBorder="1"/>
    <xf numFmtId="3" fontId="2" fillId="0" borderId="19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  <xf numFmtId="0" fontId="4" fillId="0" borderId="13" xfId="0" applyFont="1" applyBorder="1"/>
    <xf numFmtId="3" fontId="4" fillId="0" borderId="19" xfId="0" applyNumberFormat="1" applyFont="1" applyBorder="1" applyAlignment="1">
      <alignment horizontal="right"/>
    </xf>
    <xf numFmtId="0" fontId="3" fillId="0" borderId="13" xfId="0" applyFont="1" applyBorder="1"/>
    <xf numFmtId="3" fontId="3" fillId="0" borderId="19" xfId="0" applyNumberFormat="1" applyFont="1" applyBorder="1" applyAlignment="1">
      <alignment horizontal="right"/>
    </xf>
    <xf numFmtId="167" fontId="2" fillId="0" borderId="19" xfId="0" applyNumberFormat="1" applyFont="1" applyBorder="1" applyAlignment="1">
      <alignment horizontal="right"/>
    </xf>
    <xf numFmtId="0" fontId="4" fillId="0" borderId="14" xfId="0" applyFont="1" applyBorder="1" applyAlignment="1">
      <alignment horizontal="left" wrapText="1" shrinkToFit="1"/>
    </xf>
    <xf numFmtId="0" fontId="4" fillId="0" borderId="1" xfId="0" applyFont="1" applyBorder="1" applyAlignment="1">
      <alignment horizontal="left" wrapText="1" shrinkToFit="1"/>
    </xf>
    <xf numFmtId="3" fontId="4" fillId="0" borderId="15" xfId="0" applyNumberFormat="1" applyFont="1" applyBorder="1" applyAlignment="1">
      <alignment horizontal="right"/>
    </xf>
    <xf numFmtId="0" fontId="35" fillId="0" borderId="13" xfId="0" applyFont="1" applyBorder="1" applyAlignment="1">
      <alignment horizontal="right"/>
    </xf>
    <xf numFmtId="3" fontId="1" fillId="0" borderId="19" xfId="0" applyNumberFormat="1" applyFont="1" applyFill="1" applyBorder="1"/>
    <xf numFmtId="3" fontId="2" fillId="0" borderId="19" xfId="0" applyNumberFormat="1" applyFont="1" applyFill="1" applyBorder="1"/>
    <xf numFmtId="0" fontId="11" fillId="0" borderId="19" xfId="0" applyFont="1" applyFill="1" applyBorder="1"/>
    <xf numFmtId="3" fontId="36" fillId="0" borderId="19" xfId="0" applyNumberFormat="1" applyFont="1" applyFill="1" applyBorder="1"/>
    <xf numFmtId="3" fontId="4" fillId="0" borderId="19" xfId="0" applyNumberFormat="1" applyFont="1" applyFill="1" applyBorder="1"/>
    <xf numFmtId="0" fontId="5" fillId="0" borderId="19" xfId="0" applyFont="1" applyFill="1" applyBorder="1"/>
    <xf numFmtId="3" fontId="4" fillId="0" borderId="14" xfId="0" applyNumberFormat="1" applyFont="1" applyBorder="1" applyAlignment="1">
      <alignment horizontal="right"/>
    </xf>
    <xf numFmtId="3" fontId="4" fillId="0" borderId="15" xfId="0" applyNumberFormat="1" applyFont="1" applyFill="1" applyBorder="1"/>
    <xf numFmtId="0" fontId="5" fillId="0" borderId="14" xfId="0" applyFont="1" applyBorder="1"/>
    <xf numFmtId="0" fontId="4" fillId="0" borderId="13" xfId="0" applyFont="1" applyBorder="1" applyAlignment="1">
      <alignment horizontal="left" wrapText="1" shrinkToFit="1"/>
    </xf>
    <xf numFmtId="3" fontId="4" fillId="0" borderId="19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4" fillId="0" borderId="14" xfId="0" applyFont="1" applyBorder="1"/>
    <xf numFmtId="0" fontId="2" fillId="0" borderId="1" xfId="0" applyFont="1" applyBorder="1" applyAlignment="1">
      <alignment horizontal="left"/>
    </xf>
    <xf numFmtId="3" fontId="3" fillId="0" borderId="15" xfId="0" applyNumberFormat="1" applyFont="1" applyBorder="1" applyAlignment="1">
      <alignment horizontal="right"/>
    </xf>
    <xf numFmtId="3" fontId="4" fillId="0" borderId="2" xfId="0" applyNumberFormat="1" applyFont="1" applyFill="1" applyBorder="1"/>
    <xf numFmtId="3" fontId="4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4" xfId="0" applyFont="1" applyBorder="1"/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3" fontId="2" fillId="0" borderId="14" xfId="0" applyNumberFormat="1" applyFont="1" applyFill="1" applyBorder="1"/>
    <xf numFmtId="0" fontId="11" fillId="0" borderId="15" xfId="0" applyFont="1" applyFill="1" applyBorder="1"/>
    <xf numFmtId="0" fontId="6" fillId="0" borderId="0" xfId="0" applyFont="1" applyFill="1" applyBorder="1" applyAlignment="1"/>
  </cellXfs>
  <cellStyles count="71">
    <cellStyle name="20% - Énfasis1" xfId="25" builtinId="30" customBuiltin="1"/>
    <cellStyle name="20% - Énfasis1 2" xfId="58"/>
    <cellStyle name="20% - Énfasis2" xfId="29" builtinId="34" customBuiltin="1"/>
    <cellStyle name="20% - Énfasis2 2" xfId="60"/>
    <cellStyle name="20% - Énfasis3" xfId="33" builtinId="38" customBuiltin="1"/>
    <cellStyle name="20% - Énfasis3 2" xfId="62"/>
    <cellStyle name="20% - Énfasis4" xfId="37" builtinId="42" customBuiltin="1"/>
    <cellStyle name="20% - Énfasis4 2" xfId="64"/>
    <cellStyle name="20% - Énfasis5" xfId="41" builtinId="46" customBuiltin="1"/>
    <cellStyle name="20% - Énfasis5 2" xfId="66"/>
    <cellStyle name="20% - Énfasis6" xfId="45" builtinId="50" customBuiltin="1"/>
    <cellStyle name="20% - Énfasis6 2" xfId="68"/>
    <cellStyle name="40% - Énfasis1" xfId="26" builtinId="31" customBuiltin="1"/>
    <cellStyle name="40% - Énfasis1 2" xfId="59"/>
    <cellStyle name="40% - Énfasis2" xfId="30" builtinId="35" customBuiltin="1"/>
    <cellStyle name="40% - Énfasis2 2" xfId="61"/>
    <cellStyle name="40% - Énfasis3" xfId="34" builtinId="39" customBuiltin="1"/>
    <cellStyle name="40% - Énfasis3 2" xfId="63"/>
    <cellStyle name="40% - Énfasis4" xfId="38" builtinId="43" customBuiltin="1"/>
    <cellStyle name="40% - Énfasis4 2" xfId="65"/>
    <cellStyle name="40% - Énfasis5" xfId="42" builtinId="47" customBuiltin="1"/>
    <cellStyle name="40% - Énfasis5 2" xfId="67"/>
    <cellStyle name="40% - Énfasis6" xfId="46" builtinId="51" customBuiltin="1"/>
    <cellStyle name="40% - Énfasis6 2" xfId="69"/>
    <cellStyle name="60% - Énfasis1" xfId="27" builtinId="32" customBuiltin="1"/>
    <cellStyle name="60% - Énfasis1 2" xfId="50"/>
    <cellStyle name="60% - Énfasis2" xfId="31" builtinId="36" customBuiltin="1"/>
    <cellStyle name="60% - Énfasis2 2" xfId="51"/>
    <cellStyle name="60% - Énfasis3" xfId="35" builtinId="40" customBuiltin="1"/>
    <cellStyle name="60% - Énfasis3 2" xfId="52"/>
    <cellStyle name="60% - Énfasis4" xfId="39" builtinId="44" customBuiltin="1"/>
    <cellStyle name="60% - Énfasis4 2" xfId="53"/>
    <cellStyle name="60% - Énfasis5" xfId="43" builtinId="48" customBuiltin="1"/>
    <cellStyle name="60% - Énfasis5 2" xfId="54"/>
    <cellStyle name="60% - Énfasis6" xfId="47" builtinId="52" customBuiltin="1"/>
    <cellStyle name="60% - Énfasis6 2" xfId="55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3"/>
    <cellStyle name="Millares 3" xfId="4"/>
    <cellStyle name="Moneda" xfId="56" builtinId="4"/>
    <cellStyle name="Neutral" xfId="14" builtinId="28" customBuiltin="1"/>
    <cellStyle name="Neutral 2" xfId="49"/>
    <cellStyle name="Normal" xfId="0" builtinId="0"/>
    <cellStyle name="Normal 2" xfId="2"/>
    <cellStyle name="Normal 3" xfId="48"/>
    <cellStyle name="Normal 4" xfId="5"/>
    <cellStyle name="Notas" xfId="21" builtinId="10" customBuiltin="1"/>
    <cellStyle name="Notas 2" xfId="57"/>
    <cellStyle name="Porcentaje" xfId="6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70"/>
    <cellStyle name="Total" xfId="2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180975</xdr:rowOff>
    </xdr:from>
    <xdr:to>
      <xdr:col>1</xdr:col>
      <xdr:colOff>752475</xdr:colOff>
      <xdr:row>2</xdr:row>
      <xdr:rowOff>62876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0975"/>
          <a:ext cx="981075" cy="567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2050116</xdr:colOff>
      <xdr:row>0</xdr:row>
      <xdr:rowOff>114300</xdr:rowOff>
    </xdr:from>
    <xdr:to>
      <xdr:col>39</xdr:col>
      <xdr:colOff>536194</xdr:colOff>
      <xdr:row>0</xdr:row>
      <xdr:rowOff>742949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498" y="114300"/>
          <a:ext cx="1085843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showGridLines="0" tabSelected="1" topLeftCell="A35" zoomScaleNormal="100" zoomScaleSheetLayoutView="70" workbookViewId="0">
      <selection activeCell="F74" sqref="F74"/>
    </sheetView>
  </sheetViews>
  <sheetFormatPr baseColWidth="10" defaultRowHeight="15"/>
  <cols>
    <col min="1" max="1" width="5.5703125" style="1" customWidth="1"/>
    <col min="2" max="2" width="48" style="7" customWidth="1"/>
    <col min="3" max="3" width="7.5703125" style="16" customWidth="1"/>
    <col min="4" max="4" width="11.85546875" style="16" customWidth="1"/>
    <col min="5" max="5" width="14.85546875" style="16" customWidth="1"/>
    <col min="6" max="6" width="12.42578125" style="1" customWidth="1"/>
    <col min="7" max="7" width="14.7109375" style="6" customWidth="1"/>
    <col min="8" max="8" width="23.42578125" style="1" bestFit="1" customWidth="1"/>
    <col min="9" max="9" width="19.42578125" style="25" bestFit="1" customWidth="1"/>
    <col min="10" max="11" width="11.42578125" style="1"/>
    <col min="12" max="12" width="17.7109375" style="1" customWidth="1"/>
    <col min="13" max="16384" width="11.42578125" style="1"/>
  </cols>
  <sheetData>
    <row r="1" spans="1:45" s="2" customFormat="1" ht="34.5" customHeight="1">
      <c r="A1" s="106"/>
      <c r="B1" s="139" t="s">
        <v>47</v>
      </c>
      <c r="C1" s="139"/>
      <c r="D1" s="139"/>
      <c r="E1" s="139"/>
      <c r="F1" s="139"/>
      <c r="G1" s="139"/>
      <c r="I1" s="28"/>
    </row>
    <row r="2" spans="1:45" s="2" customFormat="1" ht="19.5">
      <c r="A2" s="139" t="s">
        <v>73</v>
      </c>
      <c r="B2" s="139"/>
      <c r="C2" s="139"/>
      <c r="D2" s="139"/>
      <c r="E2" s="139"/>
      <c r="F2" s="139"/>
      <c r="G2" s="139"/>
      <c r="I2" s="28"/>
    </row>
    <row r="3" spans="1:45" s="2" customFormat="1" ht="19.5">
      <c r="A3" s="139" t="s">
        <v>70</v>
      </c>
      <c r="B3" s="139"/>
      <c r="C3" s="139"/>
      <c r="D3" s="139"/>
      <c r="E3" s="139"/>
      <c r="F3" s="139"/>
      <c r="G3" s="139"/>
      <c r="I3" s="28"/>
    </row>
    <row r="4" spans="1:45" s="2" customFormat="1" ht="19.5">
      <c r="A4" s="139" t="s">
        <v>224</v>
      </c>
      <c r="B4" s="139"/>
      <c r="C4" s="139"/>
      <c r="D4" s="139"/>
      <c r="E4" s="139"/>
      <c r="F4" s="139"/>
      <c r="G4" s="139"/>
      <c r="I4" s="28"/>
    </row>
    <row r="5" spans="1:45" s="2" customFormat="1" ht="19.5">
      <c r="A5" s="141" t="s">
        <v>72</v>
      </c>
      <c r="B5" s="141"/>
      <c r="C5" s="141"/>
      <c r="D5" s="141"/>
      <c r="E5" s="141"/>
      <c r="F5" s="141"/>
      <c r="G5" s="14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</row>
    <row r="6" spans="1:45" s="2" customFormat="1" ht="15.75">
      <c r="A6" s="140" t="s">
        <v>71</v>
      </c>
      <c r="B6" s="140"/>
      <c r="C6" s="140"/>
      <c r="D6" s="140"/>
      <c r="E6" s="140"/>
      <c r="F6" s="140"/>
      <c r="G6" s="140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45" ht="9.75" customHeight="1">
      <c r="A7" s="3"/>
      <c r="B7" s="4"/>
      <c r="C7" s="15"/>
      <c r="D7" s="15"/>
      <c r="E7" s="15"/>
      <c r="F7" s="5"/>
    </row>
    <row r="8" spans="1:45" s="2" customFormat="1" ht="16.5">
      <c r="A8" s="160" t="s">
        <v>5</v>
      </c>
      <c r="B8" s="159"/>
      <c r="C8" s="161"/>
      <c r="D8" s="160">
        <v>2018</v>
      </c>
      <c r="E8" s="161"/>
      <c r="F8" s="160">
        <v>2019</v>
      </c>
      <c r="G8" s="161"/>
      <c r="I8" s="29"/>
      <c r="K8" s="111" t="s">
        <v>133</v>
      </c>
      <c r="L8" s="112" t="s">
        <v>134</v>
      </c>
      <c r="M8" s="117"/>
      <c r="O8" s="111" t="s">
        <v>196</v>
      </c>
      <c r="P8" s="112" t="s">
        <v>197</v>
      </c>
      <c r="Q8" s="117">
        <v>-132</v>
      </c>
    </row>
    <row r="9" spans="1:45" ht="15.75">
      <c r="A9" s="162" t="s">
        <v>27</v>
      </c>
      <c r="B9" s="133"/>
      <c r="C9" s="163"/>
      <c r="D9" s="154"/>
      <c r="E9" s="163"/>
      <c r="F9" s="149"/>
      <c r="G9" s="185"/>
      <c r="I9" s="29"/>
      <c r="K9" s="111" t="s">
        <v>135</v>
      </c>
      <c r="L9" s="112" t="s">
        <v>136</v>
      </c>
      <c r="M9" s="117">
        <v>61410</v>
      </c>
      <c r="O9" s="111" t="s">
        <v>232</v>
      </c>
      <c r="P9" s="112" t="s">
        <v>228</v>
      </c>
      <c r="Q9" s="117">
        <v>-87810</v>
      </c>
    </row>
    <row r="10" spans="1:45" s="33" customFormat="1" ht="15.75">
      <c r="A10" s="164" t="s">
        <v>74</v>
      </c>
      <c r="B10" s="130"/>
      <c r="C10" s="165"/>
      <c r="D10" s="179"/>
      <c r="E10" s="180">
        <f>SUM(D11:D12)</f>
        <v>92988</v>
      </c>
      <c r="F10" s="150"/>
      <c r="G10" s="180">
        <f>SUM(F11:F12)</f>
        <v>76972</v>
      </c>
      <c r="I10" s="36"/>
      <c r="K10" s="111" t="s">
        <v>137</v>
      </c>
      <c r="L10" s="112" t="s">
        <v>138</v>
      </c>
      <c r="M10" s="117">
        <v>15562</v>
      </c>
      <c r="O10" s="111" t="s">
        <v>233</v>
      </c>
      <c r="P10" s="112" t="s">
        <v>229</v>
      </c>
      <c r="Q10" s="117">
        <v>-90</v>
      </c>
    </row>
    <row r="11" spans="1:45">
      <c r="A11" s="166"/>
      <c r="B11" s="18" t="s">
        <v>6</v>
      </c>
      <c r="C11" s="167" t="s">
        <v>57</v>
      </c>
      <c r="D11" s="151">
        <v>0</v>
      </c>
      <c r="E11" s="181"/>
      <c r="F11" s="151">
        <f>+M8</f>
        <v>0</v>
      </c>
      <c r="G11" s="181"/>
      <c r="I11" s="29"/>
      <c r="K11" s="111" t="s">
        <v>139</v>
      </c>
      <c r="L11" s="112" t="s">
        <v>140</v>
      </c>
      <c r="M11" s="117">
        <v>19254</v>
      </c>
      <c r="O11" s="111" t="s">
        <v>234</v>
      </c>
      <c r="P11" s="112" t="s">
        <v>198</v>
      </c>
      <c r="Q11" s="117">
        <v>-356</v>
      </c>
    </row>
    <row r="12" spans="1:45">
      <c r="A12" s="168"/>
      <c r="B12" s="4" t="s">
        <v>75</v>
      </c>
      <c r="C12" s="169" t="s">
        <v>44</v>
      </c>
      <c r="D12" s="152">
        <v>92988</v>
      </c>
      <c r="E12" s="182"/>
      <c r="F12" s="152">
        <f>+M9+M10</f>
        <v>76972</v>
      </c>
      <c r="G12" s="182"/>
      <c r="I12" s="29"/>
      <c r="K12" s="111" t="s">
        <v>141</v>
      </c>
      <c r="L12" s="112" t="s">
        <v>142</v>
      </c>
      <c r="M12" s="117">
        <v>52149</v>
      </c>
      <c r="O12" s="111" t="s">
        <v>235</v>
      </c>
      <c r="P12" s="112" t="s">
        <v>230</v>
      </c>
      <c r="Q12" s="113">
        <v>-60834</v>
      </c>
    </row>
    <row r="13" spans="1:45" s="33" customFormat="1" ht="15.75">
      <c r="A13" s="164" t="s">
        <v>76</v>
      </c>
      <c r="B13" s="130"/>
      <c r="C13" s="170"/>
      <c r="D13" s="153"/>
      <c r="E13" s="183">
        <f>SUM(D14:D16)</f>
        <v>653698</v>
      </c>
      <c r="F13" s="153"/>
      <c r="G13" s="183">
        <f>SUM(F14:F16)</f>
        <v>725759</v>
      </c>
      <c r="I13" s="36"/>
      <c r="K13" s="111" t="s">
        <v>143</v>
      </c>
      <c r="L13" s="112" t="s">
        <v>144</v>
      </c>
      <c r="M13" s="117">
        <v>300580</v>
      </c>
      <c r="O13" s="111" t="s">
        <v>199</v>
      </c>
      <c r="P13" s="112" t="s">
        <v>200</v>
      </c>
      <c r="Q13" s="113">
        <v>-135247</v>
      </c>
    </row>
    <row r="14" spans="1:45">
      <c r="A14" s="168"/>
      <c r="B14" s="8" t="s">
        <v>7</v>
      </c>
      <c r="C14" s="169" t="s">
        <v>55</v>
      </c>
      <c r="D14" s="152">
        <v>6756</v>
      </c>
      <c r="E14" s="182"/>
      <c r="F14" s="152">
        <f>+M11</f>
        <v>19254</v>
      </c>
      <c r="G14" s="182"/>
      <c r="I14" s="29"/>
      <c r="K14" s="111" t="s">
        <v>145</v>
      </c>
      <c r="L14" s="112" t="s">
        <v>146</v>
      </c>
      <c r="M14" s="117">
        <v>354742</v>
      </c>
      <c r="O14" s="111" t="s">
        <v>201</v>
      </c>
      <c r="P14" s="112" t="s">
        <v>202</v>
      </c>
      <c r="Q14" s="113">
        <v>-90949</v>
      </c>
    </row>
    <row r="15" spans="1:45">
      <c r="A15" s="168"/>
      <c r="B15" s="8" t="s">
        <v>77</v>
      </c>
      <c r="C15" s="169" t="s">
        <v>56</v>
      </c>
      <c r="D15" s="152">
        <v>647257</v>
      </c>
      <c r="E15" s="182"/>
      <c r="F15" s="152">
        <f>+M12+M13+M14</f>
        <v>707471</v>
      </c>
      <c r="G15" s="182"/>
      <c r="K15" s="111" t="s">
        <v>147</v>
      </c>
      <c r="L15" s="112" t="s">
        <v>148</v>
      </c>
      <c r="M15" s="117">
        <v>-966</v>
      </c>
      <c r="O15" s="111" t="s">
        <v>203</v>
      </c>
      <c r="P15" s="112" t="s">
        <v>204</v>
      </c>
      <c r="Q15" s="113">
        <v>-37674</v>
      </c>
    </row>
    <row r="16" spans="1:45">
      <c r="A16" s="168"/>
      <c r="B16" s="8" t="s">
        <v>78</v>
      </c>
      <c r="C16" s="169" t="s">
        <v>237</v>
      </c>
      <c r="D16" s="152">
        <v>-315</v>
      </c>
      <c r="E16" s="182"/>
      <c r="F16" s="152">
        <f>+M15</f>
        <v>-966</v>
      </c>
      <c r="G16" s="182"/>
      <c r="K16" s="111" t="s">
        <v>149</v>
      </c>
      <c r="L16" s="112" t="s">
        <v>150</v>
      </c>
      <c r="M16" s="117">
        <v>3223099</v>
      </c>
      <c r="O16" s="111" t="s">
        <v>205</v>
      </c>
      <c r="P16" s="112" t="s">
        <v>206</v>
      </c>
      <c r="Q16" s="113">
        <v>-45904</v>
      </c>
    </row>
    <row r="17" spans="1:17" ht="15" hidden="1" customHeight="1">
      <c r="A17" s="164" t="s">
        <v>16</v>
      </c>
      <c r="B17" s="130"/>
      <c r="C17" s="169"/>
      <c r="D17" s="154"/>
      <c r="E17" s="183">
        <f>+D18</f>
        <v>0</v>
      </c>
      <c r="F17" s="152"/>
      <c r="G17" s="183">
        <f>+F18</f>
        <v>0</v>
      </c>
      <c r="K17" s="111" t="s">
        <v>151</v>
      </c>
      <c r="L17" s="112" t="s">
        <v>152</v>
      </c>
      <c r="M17" s="117">
        <v>1338000</v>
      </c>
      <c r="O17" s="111" t="s">
        <v>149</v>
      </c>
      <c r="P17" s="112" t="s">
        <v>207</v>
      </c>
      <c r="Q17" s="113">
        <v>-105189</v>
      </c>
    </row>
    <row r="18" spans="1:17" ht="15" hidden="1" customHeight="1">
      <c r="A18" s="168"/>
      <c r="B18" s="8" t="s">
        <v>88</v>
      </c>
      <c r="C18" s="169"/>
      <c r="D18" s="155"/>
      <c r="E18" s="182"/>
      <c r="F18" s="152">
        <v>0</v>
      </c>
      <c r="G18" s="182"/>
      <c r="K18" s="111" t="s">
        <v>153</v>
      </c>
      <c r="L18" s="112" t="s">
        <v>154</v>
      </c>
      <c r="M18" s="117">
        <v>1887000</v>
      </c>
      <c r="O18" s="111" t="s">
        <v>208</v>
      </c>
      <c r="P18" s="112" t="s">
        <v>53</v>
      </c>
      <c r="Q18" s="113">
        <v>-15562</v>
      </c>
    </row>
    <row r="19" spans="1:17" ht="15.75">
      <c r="A19" s="171" t="s">
        <v>28</v>
      </c>
      <c r="B19" s="9"/>
      <c r="C19" s="172"/>
      <c r="D19" s="155"/>
      <c r="E19" s="184">
        <f>SUM(E10:E18)</f>
        <v>746686</v>
      </c>
      <c r="F19" s="154"/>
      <c r="G19" s="184">
        <f>SUM(G10:G18)</f>
        <v>802731</v>
      </c>
      <c r="K19" s="111" t="s">
        <v>155</v>
      </c>
      <c r="L19" s="112" t="s">
        <v>156</v>
      </c>
      <c r="M19" s="117">
        <v>13107</v>
      </c>
      <c r="O19" s="111" t="s">
        <v>209</v>
      </c>
      <c r="P19" s="112" t="s">
        <v>210</v>
      </c>
      <c r="Q19" s="113">
        <v>-89627</v>
      </c>
    </row>
    <row r="20" spans="1:17" ht="12" customHeight="1">
      <c r="A20" s="173"/>
      <c r="B20" s="4"/>
      <c r="C20" s="174"/>
      <c r="D20" s="153"/>
      <c r="E20" s="185"/>
      <c r="F20" s="155"/>
      <c r="G20" s="185"/>
      <c r="K20" s="111" t="s">
        <v>157</v>
      </c>
      <c r="L20" s="112" t="s">
        <v>158</v>
      </c>
      <c r="M20" s="117">
        <v>43419</v>
      </c>
      <c r="O20" s="111" t="s">
        <v>149</v>
      </c>
      <c r="P20" s="112" t="s">
        <v>211</v>
      </c>
      <c r="Q20" s="113">
        <v>-3308019</v>
      </c>
    </row>
    <row r="21" spans="1:17" ht="15.75">
      <c r="A21" s="162" t="s">
        <v>29</v>
      </c>
      <c r="B21" s="133"/>
      <c r="C21" s="174"/>
      <c r="D21" s="152"/>
      <c r="E21" s="185"/>
      <c r="F21" s="155"/>
      <c r="G21" s="185"/>
      <c r="K21" s="111" t="s">
        <v>159</v>
      </c>
      <c r="L21" s="112" t="s">
        <v>160</v>
      </c>
      <c r="M21" s="117">
        <v>13428</v>
      </c>
      <c r="O21" s="111" t="s">
        <v>212</v>
      </c>
      <c r="P21" s="112" t="s">
        <v>213</v>
      </c>
      <c r="Q21" s="113">
        <v>-379123</v>
      </c>
    </row>
    <row r="22" spans="1:17" s="33" customFormat="1" ht="15.75">
      <c r="A22" s="164" t="s">
        <v>8</v>
      </c>
      <c r="B22" s="130"/>
      <c r="C22" s="175">
        <v>2.2999999999999998</v>
      </c>
      <c r="D22" s="152"/>
      <c r="E22" s="183">
        <f>SUM(D23:D31)</f>
        <v>3209341</v>
      </c>
      <c r="F22" s="153"/>
      <c r="G22" s="183">
        <f>SUM(F23:F31)</f>
        <v>3114482</v>
      </c>
      <c r="I22" s="32"/>
      <c r="K22" s="111" t="s">
        <v>161</v>
      </c>
      <c r="L22" s="112" t="s">
        <v>162</v>
      </c>
      <c r="M22" s="117">
        <v>60484</v>
      </c>
      <c r="O22" s="111" t="s">
        <v>214</v>
      </c>
      <c r="P22" s="112" t="s">
        <v>215</v>
      </c>
      <c r="Q22" s="113">
        <v>225497</v>
      </c>
    </row>
    <row r="23" spans="1:17">
      <c r="A23" s="168"/>
      <c r="B23" s="4" t="s">
        <v>79</v>
      </c>
      <c r="C23" s="167"/>
      <c r="D23" s="152">
        <v>1338000</v>
      </c>
      <c r="E23" s="182"/>
      <c r="F23" s="152">
        <f>+M17</f>
        <v>1338000</v>
      </c>
      <c r="G23" s="182"/>
      <c r="K23" s="111" t="s">
        <v>163</v>
      </c>
      <c r="L23" s="112" t="s">
        <v>164</v>
      </c>
      <c r="M23" s="117">
        <v>242303</v>
      </c>
      <c r="O23" s="111" t="s">
        <v>216</v>
      </c>
      <c r="P23" s="112" t="s">
        <v>217</v>
      </c>
      <c r="Q23" s="113" t="s">
        <v>218</v>
      </c>
    </row>
    <row r="24" spans="1:17">
      <c r="A24" s="168"/>
      <c r="B24" s="4" t="s">
        <v>9</v>
      </c>
      <c r="C24" s="167"/>
      <c r="D24" s="152">
        <v>1887000</v>
      </c>
      <c r="E24" s="182"/>
      <c r="F24" s="152">
        <f>+M18</f>
        <v>1887000</v>
      </c>
      <c r="G24" s="182"/>
      <c r="K24" s="111" t="s">
        <v>165</v>
      </c>
      <c r="L24" s="112" t="s">
        <v>166</v>
      </c>
      <c r="M24" s="117">
        <v>574</v>
      </c>
      <c r="O24" s="111" t="s">
        <v>219</v>
      </c>
      <c r="P24" s="112" t="s">
        <v>220</v>
      </c>
      <c r="Q24" s="113">
        <v>-3356282</v>
      </c>
    </row>
    <row r="25" spans="1:17">
      <c r="A25" s="168"/>
      <c r="B25" s="4" t="s">
        <v>10</v>
      </c>
      <c r="C25" s="167"/>
      <c r="D25" s="152">
        <v>13107</v>
      </c>
      <c r="E25" s="182"/>
      <c r="F25" s="152">
        <f>+M19</f>
        <v>13107</v>
      </c>
      <c r="G25" s="182"/>
      <c r="K25" s="111" t="s">
        <v>167</v>
      </c>
      <c r="L25" s="112" t="s">
        <v>168</v>
      </c>
      <c r="M25" s="117">
        <v>5464</v>
      </c>
      <c r="O25" s="111" t="s">
        <v>221</v>
      </c>
      <c r="P25" s="112" t="s">
        <v>222</v>
      </c>
      <c r="Q25" s="113" t="s">
        <v>218</v>
      </c>
    </row>
    <row r="26" spans="1:17">
      <c r="A26" s="168"/>
      <c r="B26" s="4" t="s">
        <v>11</v>
      </c>
      <c r="C26" s="167"/>
      <c r="D26" s="152">
        <v>117331</v>
      </c>
      <c r="E26" s="182"/>
      <c r="F26" s="152">
        <f>+M20+M21+M22</f>
        <v>117331</v>
      </c>
      <c r="G26" s="182"/>
      <c r="K26" s="111" t="s">
        <v>169</v>
      </c>
      <c r="L26" s="112" t="s">
        <v>170</v>
      </c>
      <c r="M26" s="117">
        <v>442320</v>
      </c>
      <c r="O26" s="111" t="s">
        <v>236</v>
      </c>
      <c r="P26" s="112" t="s">
        <v>231</v>
      </c>
      <c r="Q26" s="113">
        <v>48263</v>
      </c>
    </row>
    <row r="27" spans="1:17">
      <c r="A27" s="168"/>
      <c r="B27" s="4" t="s">
        <v>12</v>
      </c>
      <c r="C27" s="167"/>
      <c r="D27" s="152">
        <v>242877</v>
      </c>
      <c r="E27" s="182"/>
      <c r="F27" s="152">
        <f>+M23+M24</f>
        <v>242877</v>
      </c>
      <c r="G27" s="182"/>
      <c r="K27" s="111" t="s">
        <v>171</v>
      </c>
      <c r="L27" s="112" t="s">
        <v>172</v>
      </c>
      <c r="M27" s="117">
        <v>79000</v>
      </c>
      <c r="O27" s="111"/>
      <c r="P27" s="112"/>
      <c r="Q27" s="113"/>
    </row>
    <row r="28" spans="1:17">
      <c r="A28" s="168"/>
      <c r="B28" s="11" t="s">
        <v>13</v>
      </c>
      <c r="C28" s="167"/>
      <c r="D28" s="152">
        <v>447784</v>
      </c>
      <c r="E28" s="182"/>
      <c r="F28" s="152">
        <f>+M25+M26</f>
        <v>447784</v>
      </c>
      <c r="G28" s="182"/>
      <c r="K28" s="111" t="s">
        <v>173</v>
      </c>
      <c r="L28" s="112" t="s">
        <v>54</v>
      </c>
      <c r="M28" s="117">
        <v>1800</v>
      </c>
      <c r="O28" s="111"/>
      <c r="P28" s="112"/>
      <c r="Q28" s="113"/>
    </row>
    <row r="29" spans="1:17">
      <c r="A29" s="168"/>
      <c r="B29" s="12" t="s">
        <v>14</v>
      </c>
      <c r="C29" s="167"/>
      <c r="D29" s="152">
        <v>79000</v>
      </c>
      <c r="E29" s="182"/>
      <c r="F29" s="152">
        <f>+M27</f>
        <v>79000</v>
      </c>
      <c r="G29" s="182"/>
      <c r="K29" s="111" t="s">
        <v>174</v>
      </c>
      <c r="L29" s="112" t="s">
        <v>175</v>
      </c>
      <c r="M29" s="117">
        <v>-245556</v>
      </c>
      <c r="O29" s="111"/>
      <c r="P29" s="112"/>
      <c r="Q29" s="113"/>
    </row>
    <row r="30" spans="1:17">
      <c r="A30" s="168"/>
      <c r="B30" s="12" t="s">
        <v>54</v>
      </c>
      <c r="C30" s="167"/>
      <c r="D30" s="152">
        <v>1800</v>
      </c>
      <c r="E30" s="182"/>
      <c r="F30" s="152">
        <f>+M28</f>
        <v>1800</v>
      </c>
      <c r="G30" s="182"/>
      <c r="K30" s="111" t="s">
        <v>176</v>
      </c>
      <c r="L30" s="112" t="s">
        <v>177</v>
      </c>
      <c r="M30" s="117">
        <v>-4762</v>
      </c>
      <c r="O30" s="111"/>
      <c r="P30" s="112"/>
      <c r="Q30" s="113"/>
    </row>
    <row r="31" spans="1:17">
      <c r="A31" s="168"/>
      <c r="B31" s="4" t="s">
        <v>15</v>
      </c>
      <c r="C31" s="167"/>
      <c r="D31" s="152">
        <v>-917558</v>
      </c>
      <c r="E31" s="182"/>
      <c r="F31" s="152">
        <f>+M29+M30+M31+M32+M33+M34+M35</f>
        <v>-1012417</v>
      </c>
      <c r="G31" s="182"/>
      <c r="K31" s="111" t="s">
        <v>178</v>
      </c>
      <c r="L31" s="112" t="s">
        <v>179</v>
      </c>
      <c r="M31" s="117">
        <v>-88202</v>
      </c>
      <c r="O31" s="111"/>
      <c r="P31" s="112"/>
      <c r="Q31" s="113"/>
    </row>
    <row r="32" spans="1:17" s="33" customFormat="1" ht="15.75">
      <c r="A32" s="164" t="s">
        <v>16</v>
      </c>
      <c r="B32" s="130"/>
      <c r="C32" s="167"/>
      <c r="D32" s="152"/>
      <c r="E32" s="183">
        <f>SUM(D33:D34)</f>
        <v>108617</v>
      </c>
      <c r="F32" s="153"/>
      <c r="G32" s="183">
        <f>SUM(F33:F34)</f>
        <v>108617</v>
      </c>
      <c r="I32" s="32"/>
      <c r="K32" s="111" t="s">
        <v>180</v>
      </c>
      <c r="L32" s="112" t="s">
        <v>181</v>
      </c>
      <c r="M32" s="117">
        <v>-192168</v>
      </c>
      <c r="O32" s="111"/>
      <c r="P32" s="112"/>
      <c r="Q32" s="113"/>
    </row>
    <row r="33" spans="1:17">
      <c r="A33" s="168"/>
      <c r="B33" s="4" t="s">
        <v>17</v>
      </c>
      <c r="C33" s="175">
        <v>2.4</v>
      </c>
      <c r="D33" s="152">
        <v>168876</v>
      </c>
      <c r="E33" s="182"/>
      <c r="F33" s="152">
        <f>+M36+M37+M38</f>
        <v>168876</v>
      </c>
      <c r="G33" s="182"/>
      <c r="K33" s="111" t="s">
        <v>182</v>
      </c>
      <c r="L33" s="112" t="s">
        <v>183</v>
      </c>
      <c r="M33" s="117">
        <v>-400929</v>
      </c>
      <c r="O33" s="111"/>
      <c r="P33" s="112"/>
      <c r="Q33" s="113"/>
    </row>
    <row r="34" spans="1:17">
      <c r="A34" s="168"/>
      <c r="B34" s="11" t="s">
        <v>18</v>
      </c>
      <c r="C34" s="167"/>
      <c r="D34" s="152">
        <v>-60259</v>
      </c>
      <c r="E34" s="182"/>
      <c r="F34" s="152">
        <f>+M39+M40</f>
        <v>-60259</v>
      </c>
      <c r="G34" s="182"/>
      <c r="K34" s="111" t="s">
        <v>184</v>
      </c>
      <c r="L34" s="112" t="s">
        <v>185</v>
      </c>
      <c r="M34" s="117">
        <v>-79000</v>
      </c>
      <c r="O34" s="111"/>
      <c r="P34" s="112"/>
      <c r="Q34" s="113"/>
    </row>
    <row r="35" spans="1:17" ht="17.25" customHeight="1">
      <c r="A35" s="176" t="s">
        <v>30</v>
      </c>
      <c r="B35" s="177"/>
      <c r="C35" s="178"/>
      <c r="D35" s="186"/>
      <c r="E35" s="187">
        <f>+E22+E32</f>
        <v>3317958</v>
      </c>
      <c r="F35" s="188"/>
      <c r="G35" s="187">
        <f>+G22+G32</f>
        <v>3223099</v>
      </c>
      <c r="K35" s="111" t="s">
        <v>186</v>
      </c>
      <c r="L35" s="112" t="s">
        <v>187</v>
      </c>
      <c r="M35" s="117">
        <v>-1800</v>
      </c>
      <c r="O35" s="111"/>
      <c r="P35" s="112"/>
      <c r="Q35" s="113"/>
    </row>
    <row r="36" spans="1:17" ht="12.75" customHeight="1">
      <c r="E36" s="6"/>
      <c r="K36" s="111" t="s">
        <v>188</v>
      </c>
      <c r="L36" s="112" t="s">
        <v>189</v>
      </c>
      <c r="M36" s="117">
        <v>2467</v>
      </c>
      <c r="O36" s="111"/>
      <c r="P36" s="112"/>
      <c r="Q36" s="113"/>
    </row>
    <row r="37" spans="1:17" s="2" customFormat="1" ht="17.25" thickBot="1">
      <c r="A37" s="138" t="s">
        <v>31</v>
      </c>
      <c r="B37" s="138"/>
      <c r="C37" s="22"/>
      <c r="D37" s="22"/>
      <c r="E37" s="24">
        <f>+E19+E35</f>
        <v>4064644</v>
      </c>
      <c r="F37" s="23"/>
      <c r="G37" s="24">
        <f>+G19+G35</f>
        <v>4025830</v>
      </c>
      <c r="H37" s="21"/>
      <c r="I37" s="28"/>
      <c r="K37" s="111" t="s">
        <v>190</v>
      </c>
      <c r="L37" s="112" t="s">
        <v>191</v>
      </c>
      <c r="M37" s="117">
        <v>57792</v>
      </c>
      <c r="O37" s="111"/>
      <c r="P37" s="112"/>
      <c r="Q37" s="113"/>
    </row>
    <row r="38" spans="1:17" ht="12.75" customHeight="1" thickTop="1">
      <c r="A38" s="3"/>
      <c r="B38" s="4"/>
      <c r="C38" s="15"/>
      <c r="D38" s="15"/>
      <c r="E38" s="15"/>
      <c r="F38" s="5"/>
      <c r="G38" s="19"/>
      <c r="H38" s="20"/>
      <c r="K38" s="111" t="s">
        <v>192</v>
      </c>
      <c r="L38" s="112" t="s">
        <v>193</v>
      </c>
      <c r="M38" s="117">
        <v>108617</v>
      </c>
      <c r="O38" s="111"/>
      <c r="P38" s="112"/>
      <c r="Q38" s="113"/>
    </row>
    <row r="39" spans="1:17" s="2" customFormat="1" ht="16.5">
      <c r="A39" s="160" t="s">
        <v>1</v>
      </c>
      <c r="B39" s="159"/>
      <c r="C39" s="161"/>
      <c r="D39" s="160">
        <v>2018</v>
      </c>
      <c r="E39" s="161"/>
      <c r="F39" s="160">
        <v>2019</v>
      </c>
      <c r="G39" s="161"/>
      <c r="I39" s="28"/>
      <c r="K39" s="111" t="s">
        <v>194</v>
      </c>
      <c r="L39" s="112" t="s">
        <v>189</v>
      </c>
      <c r="M39" s="117">
        <v>-2467</v>
      </c>
    </row>
    <row r="40" spans="1:17" ht="15.75">
      <c r="A40" s="189" t="s">
        <v>32</v>
      </c>
      <c r="B40" s="132"/>
      <c r="C40" s="190"/>
      <c r="D40" s="199"/>
      <c r="E40" s="190"/>
      <c r="F40" s="156"/>
      <c r="G40" s="185"/>
      <c r="K40" s="111" t="s">
        <v>195</v>
      </c>
      <c r="L40" s="112" t="s">
        <v>191</v>
      </c>
      <c r="M40" s="117">
        <v>-57792</v>
      </c>
    </row>
    <row r="41" spans="1:17" s="33" customFormat="1" ht="15.75">
      <c r="A41" s="191" t="s">
        <v>2</v>
      </c>
      <c r="B41" s="131"/>
      <c r="C41" s="175">
        <v>2.5</v>
      </c>
      <c r="D41" s="200"/>
      <c r="E41" s="180">
        <f>SUM(D42:D46)</f>
        <v>77427</v>
      </c>
      <c r="F41" s="150"/>
      <c r="G41" s="180">
        <f>SUM(F42:F46)</f>
        <v>149222</v>
      </c>
      <c r="I41" s="32"/>
      <c r="M41" s="118"/>
    </row>
    <row r="42" spans="1:17" hidden="1">
      <c r="A42" s="192"/>
      <c r="B42" s="30" t="s">
        <v>89</v>
      </c>
      <c r="C42" s="175"/>
      <c r="D42" s="200"/>
      <c r="E42" s="181"/>
      <c r="F42" s="151"/>
      <c r="G42" s="181"/>
    </row>
    <row r="43" spans="1:17">
      <c r="A43" s="168"/>
      <c r="B43" s="4" t="s">
        <v>80</v>
      </c>
      <c r="C43" s="163"/>
      <c r="D43" s="151">
        <v>4991</v>
      </c>
      <c r="E43" s="181"/>
      <c r="F43" s="151">
        <f>-Q8</f>
        <v>132</v>
      </c>
      <c r="G43" s="181"/>
    </row>
    <row r="44" spans="1:17" hidden="1">
      <c r="A44" s="168"/>
      <c r="B44" s="30" t="s">
        <v>91</v>
      </c>
      <c r="C44" s="167"/>
      <c r="D44" s="201"/>
      <c r="E44" s="181"/>
      <c r="F44" s="151"/>
      <c r="G44" s="181"/>
    </row>
    <row r="45" spans="1:17">
      <c r="A45" s="168"/>
      <c r="B45" s="4" t="s">
        <v>59</v>
      </c>
      <c r="C45" s="167"/>
      <c r="D45" s="201"/>
      <c r="E45" s="181"/>
      <c r="F45" s="151">
        <f>-Q9</f>
        <v>87810</v>
      </c>
      <c r="G45" s="181"/>
    </row>
    <row r="46" spans="1:17">
      <c r="A46" s="168"/>
      <c r="B46" s="30" t="s">
        <v>81</v>
      </c>
      <c r="C46" s="167"/>
      <c r="D46" s="151">
        <v>72436</v>
      </c>
      <c r="E46" s="181"/>
      <c r="F46" s="151">
        <f>-Q10-Q11-Q12</f>
        <v>61280</v>
      </c>
      <c r="G46" s="181"/>
    </row>
    <row r="47" spans="1:17" s="33" customFormat="1" ht="15.75">
      <c r="A47" s="191" t="s">
        <v>83</v>
      </c>
      <c r="B47" s="131"/>
      <c r="C47" s="175">
        <v>2.6</v>
      </c>
      <c r="D47" s="200"/>
      <c r="E47" s="180">
        <f>+D48</f>
        <v>303535</v>
      </c>
      <c r="F47" s="157"/>
      <c r="G47" s="180">
        <f>+F48</f>
        <v>309774</v>
      </c>
      <c r="I47" s="32"/>
    </row>
    <row r="48" spans="1:17">
      <c r="A48" s="168"/>
      <c r="B48" s="12" t="s">
        <v>82</v>
      </c>
      <c r="C48" s="175"/>
      <c r="D48" s="151">
        <v>303535</v>
      </c>
      <c r="E48" s="181"/>
      <c r="F48" s="151">
        <f>-Q13-Q14-Q15-Q16</f>
        <v>309774</v>
      </c>
      <c r="G48" s="181"/>
    </row>
    <row r="49" spans="1:9" hidden="1">
      <c r="A49" s="193" t="s">
        <v>59</v>
      </c>
      <c r="B49" s="4"/>
      <c r="C49" s="167"/>
      <c r="D49" s="201"/>
      <c r="E49" s="180">
        <v>0</v>
      </c>
      <c r="F49" s="151"/>
      <c r="G49" s="180">
        <v>0</v>
      </c>
    </row>
    <row r="50" spans="1:9" hidden="1">
      <c r="A50" s="168"/>
      <c r="B50" s="4" t="s">
        <v>58</v>
      </c>
      <c r="C50" s="167"/>
      <c r="D50" s="201"/>
      <c r="E50" s="181"/>
      <c r="F50" s="151">
        <v>0</v>
      </c>
      <c r="G50" s="181"/>
    </row>
    <row r="51" spans="1:9" s="33" customFormat="1" ht="15.75">
      <c r="A51" s="191" t="s">
        <v>84</v>
      </c>
      <c r="B51" s="131"/>
      <c r="C51" s="175">
        <v>2.7</v>
      </c>
      <c r="D51" s="200"/>
      <c r="E51" s="180">
        <f>+D52</f>
        <v>204407</v>
      </c>
      <c r="F51" s="150"/>
      <c r="G51" s="180">
        <f>+F52</f>
        <v>89627</v>
      </c>
      <c r="H51" s="40"/>
      <c r="I51" s="32"/>
    </row>
    <row r="52" spans="1:9" s="33" customFormat="1" ht="15.75">
      <c r="A52" s="194"/>
      <c r="B52" s="30" t="s">
        <v>85</v>
      </c>
      <c r="C52" s="175"/>
      <c r="D52" s="151">
        <v>204407</v>
      </c>
      <c r="E52" s="180"/>
      <c r="F52" s="151">
        <f>-Q19</f>
        <v>89627</v>
      </c>
      <c r="G52" s="180"/>
      <c r="H52" s="40"/>
      <c r="I52" s="32"/>
    </row>
    <row r="53" spans="1:9">
      <c r="A53" s="193" t="s">
        <v>52</v>
      </c>
      <c r="B53" s="4"/>
      <c r="C53" s="167"/>
      <c r="D53" s="201"/>
      <c r="E53" s="183">
        <f>+D54</f>
        <v>15562</v>
      </c>
      <c r="F53" s="151"/>
      <c r="G53" s="183">
        <f>+F54</f>
        <v>15562</v>
      </c>
      <c r="H53" s="26"/>
    </row>
    <row r="54" spans="1:9">
      <c r="A54" s="168"/>
      <c r="B54" s="4" t="s">
        <v>53</v>
      </c>
      <c r="C54" s="167" t="s">
        <v>45</v>
      </c>
      <c r="D54" s="151">
        <v>15562</v>
      </c>
      <c r="E54" s="182"/>
      <c r="F54" s="151">
        <f>-Q18</f>
        <v>15562</v>
      </c>
      <c r="G54" s="182"/>
      <c r="H54" s="26"/>
    </row>
    <row r="55" spans="1:9" ht="15.75">
      <c r="A55" s="171" t="s">
        <v>33</v>
      </c>
      <c r="B55" s="11"/>
      <c r="C55" s="174"/>
      <c r="D55" s="202"/>
      <c r="E55" s="184">
        <f>SUM(E41:E54)</f>
        <v>600931</v>
      </c>
      <c r="F55" s="158"/>
      <c r="G55" s="184">
        <f>SUM(G41:G54)</f>
        <v>564185</v>
      </c>
      <c r="H55" s="27"/>
    </row>
    <row r="56" spans="1:9" ht="9.75" customHeight="1">
      <c r="A56" s="195"/>
      <c r="B56" s="196"/>
      <c r="C56" s="197"/>
      <c r="D56" s="203"/>
      <c r="E56" s="187"/>
      <c r="F56" s="188"/>
      <c r="G56" s="187"/>
    </row>
    <row r="57" spans="1:9" ht="16.5" thickBot="1">
      <c r="A57" s="13" t="s">
        <v>34</v>
      </c>
      <c r="B57" s="9"/>
      <c r="C57" s="14"/>
      <c r="D57" s="14"/>
      <c r="E57" s="198">
        <f>+E55</f>
        <v>600931</v>
      </c>
      <c r="G57" s="198">
        <f>+G55</f>
        <v>564185</v>
      </c>
      <c r="H57" s="109"/>
    </row>
    <row r="58" spans="1:9" ht="15.75" thickTop="1">
      <c r="A58" s="3"/>
      <c r="B58" s="4"/>
      <c r="C58" s="15"/>
      <c r="D58" s="15"/>
      <c r="E58" s="15"/>
      <c r="G58" s="5"/>
    </row>
    <row r="59" spans="1:9" s="2" customFormat="1" ht="16.5">
      <c r="A59" s="160" t="s">
        <v>3</v>
      </c>
      <c r="B59" s="159"/>
      <c r="C59" s="161"/>
      <c r="D59" s="160">
        <v>2018</v>
      </c>
      <c r="E59" s="161"/>
      <c r="F59" s="160">
        <v>2019</v>
      </c>
      <c r="G59" s="161"/>
      <c r="I59" s="28"/>
    </row>
    <row r="60" spans="1:9" ht="15.75">
      <c r="A60" s="189" t="s">
        <v>86</v>
      </c>
      <c r="B60" s="132"/>
      <c r="C60" s="175">
        <v>2.8</v>
      </c>
      <c r="D60" s="200"/>
      <c r="E60" s="184">
        <f>SUM(D61:D64)</f>
        <v>3463713.14</v>
      </c>
      <c r="F60" s="154"/>
      <c r="G60" s="184">
        <f>SUM(F61:F63)</f>
        <v>3461645</v>
      </c>
    </row>
    <row r="61" spans="1:9">
      <c r="A61" s="154"/>
      <c r="B61" s="4" t="s">
        <v>4</v>
      </c>
      <c r="C61" s="204"/>
      <c r="D61" s="152">
        <v>379123</v>
      </c>
      <c r="E61" s="182"/>
      <c r="F61" s="152">
        <f>-Q21</f>
        <v>379123</v>
      </c>
      <c r="G61" s="182"/>
    </row>
    <row r="62" spans="1:9">
      <c r="A62" s="154"/>
      <c r="B62" s="4" t="s">
        <v>90</v>
      </c>
      <c r="C62" s="204"/>
      <c r="D62" s="208"/>
      <c r="E62" s="182"/>
      <c r="F62" s="152">
        <f>-Q22-Q24</f>
        <v>3130785</v>
      </c>
      <c r="G62" s="182"/>
    </row>
    <row r="63" spans="1:9">
      <c r="A63" s="154"/>
      <c r="B63" s="4" t="s">
        <v>35</v>
      </c>
      <c r="C63" s="204"/>
      <c r="D63" s="152">
        <v>-225496.85999999987</v>
      </c>
      <c r="E63" s="182"/>
      <c r="F63" s="152">
        <f>-Q26</f>
        <v>-48263</v>
      </c>
      <c r="G63" s="182"/>
    </row>
    <row r="64" spans="1:9" ht="27">
      <c r="A64" s="205"/>
      <c r="B64" s="206" t="s">
        <v>87</v>
      </c>
      <c r="C64" s="207"/>
      <c r="D64" s="209">
        <v>3310087</v>
      </c>
      <c r="E64" s="210"/>
      <c r="F64" s="209">
        <v>0</v>
      </c>
      <c r="G64" s="210"/>
    </row>
    <row r="65" spans="1:9" ht="16.5" thickBot="1">
      <c r="A65" s="13" t="s">
        <v>36</v>
      </c>
      <c r="B65" s="9"/>
      <c r="C65" s="14"/>
      <c r="D65" s="14"/>
      <c r="E65" s="198">
        <f>+E60</f>
        <v>3463713.14</v>
      </c>
      <c r="G65" s="198">
        <f>+G60</f>
        <v>3461645</v>
      </c>
    </row>
    <row r="66" spans="1:9" ht="6" customHeight="1" thickTop="1">
      <c r="A66" s="3"/>
      <c r="B66" s="4"/>
      <c r="C66" s="15"/>
      <c r="D66" s="15"/>
      <c r="E66" s="10"/>
      <c r="G66" s="10"/>
    </row>
    <row r="67" spans="1:9" ht="17.25" thickBot="1">
      <c r="A67" s="13" t="s">
        <v>37</v>
      </c>
      <c r="B67" s="9"/>
      <c r="C67" s="14"/>
      <c r="D67" s="14"/>
      <c r="E67" s="17">
        <f>+E57+E65</f>
        <v>4064644.14</v>
      </c>
      <c r="G67" s="17">
        <f>+G57+G65</f>
        <v>4025830</v>
      </c>
    </row>
    <row r="68" spans="1:9" ht="15.75" thickTop="1">
      <c r="B68" s="1"/>
      <c r="G68" s="110"/>
    </row>
    <row r="69" spans="1:9" ht="22.5" customHeight="1">
      <c r="B69" s="1"/>
      <c r="G69" s="1"/>
    </row>
    <row r="70" spans="1:9" s="2" customFormat="1" ht="16.5">
      <c r="A70" s="137" t="s">
        <v>226</v>
      </c>
      <c r="B70" s="137"/>
      <c r="C70" s="115"/>
      <c r="E70" s="211" t="s">
        <v>48</v>
      </c>
      <c r="F70" s="211"/>
      <c r="I70" s="28"/>
    </row>
    <row r="71" spans="1:9" s="2" customFormat="1" ht="16.5">
      <c r="A71" s="134" t="s">
        <v>249</v>
      </c>
      <c r="B71" s="134"/>
      <c r="C71" s="115"/>
      <c r="E71" s="116" t="s">
        <v>38</v>
      </c>
      <c r="F71" s="116"/>
      <c r="I71" s="28"/>
    </row>
    <row r="72" spans="1:9" s="2" customFormat="1" ht="15.75">
      <c r="A72" s="136"/>
      <c r="B72" s="136"/>
      <c r="C72" s="136"/>
      <c r="E72" s="115" t="s">
        <v>50</v>
      </c>
      <c r="F72" s="115"/>
      <c r="I72" s="28"/>
    </row>
  </sheetData>
  <mergeCells count="32">
    <mergeCell ref="D39:E39"/>
    <mergeCell ref="F39:G39"/>
    <mergeCell ref="A59:C59"/>
    <mergeCell ref="D59:E59"/>
    <mergeCell ref="F59:G59"/>
    <mergeCell ref="A2:G2"/>
    <mergeCell ref="A4:G4"/>
    <mergeCell ref="A6:G6"/>
    <mergeCell ref="B1:G1"/>
    <mergeCell ref="A5:G5"/>
    <mergeCell ref="A3:G3"/>
    <mergeCell ref="A8:C8"/>
    <mergeCell ref="F8:G8"/>
    <mergeCell ref="D8:E8"/>
    <mergeCell ref="A9:B9"/>
    <mergeCell ref="A10:B10"/>
    <mergeCell ref="A13:B13"/>
    <mergeCell ref="A21:B21"/>
    <mergeCell ref="A70:B70"/>
    <mergeCell ref="A71:B71"/>
    <mergeCell ref="A60:B60"/>
    <mergeCell ref="A72:C72"/>
    <mergeCell ref="A37:B37"/>
    <mergeCell ref="A40:B40"/>
    <mergeCell ref="A41:B41"/>
    <mergeCell ref="A17:B17"/>
    <mergeCell ref="A47:B47"/>
    <mergeCell ref="A51:B51"/>
    <mergeCell ref="A35:B35"/>
    <mergeCell ref="A22:B22"/>
    <mergeCell ref="A32:B32"/>
    <mergeCell ref="A39:C39"/>
  </mergeCells>
  <printOptions horizontalCentered="1"/>
  <pageMargins left="0.35433070866141736" right="0.23622047244094491" top="0.17" bottom="0.16" header="0.17" footer="0.16"/>
  <pageSetup scale="7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4"/>
  <sheetViews>
    <sheetView showGridLines="0" topLeftCell="A25" zoomScale="85" zoomScaleNormal="85" workbookViewId="0">
      <selection activeCell="A46" sqref="A46:AP49"/>
    </sheetView>
  </sheetViews>
  <sheetFormatPr baseColWidth="10" defaultRowHeight="15"/>
  <cols>
    <col min="1" max="1" width="16.7109375" style="31" customWidth="1"/>
    <col min="2" max="2" width="39" style="38" customWidth="1"/>
    <col min="3" max="3" width="12.7109375" style="31" hidden="1" customWidth="1"/>
    <col min="4" max="4" width="2.5703125" style="31" hidden="1" customWidth="1"/>
    <col min="5" max="5" width="14.42578125" style="31" hidden="1" customWidth="1"/>
    <col min="6" max="6" width="9.5703125" style="31" hidden="1" customWidth="1"/>
    <col min="7" max="7" width="3" style="31" hidden="1" customWidth="1"/>
    <col min="8" max="8" width="12.7109375" style="31" hidden="1" customWidth="1"/>
    <col min="9" max="9" width="2.5703125" style="31" hidden="1" customWidth="1"/>
    <col min="10" max="10" width="14" style="31" hidden="1" customWidth="1"/>
    <col min="11" max="11" width="9.5703125" style="31" hidden="1" customWidth="1"/>
    <col min="12" max="12" width="13.140625" style="31" hidden="1" customWidth="1"/>
    <col min="13" max="13" width="1.5703125" style="31" hidden="1" customWidth="1"/>
    <col min="14" max="14" width="11.28515625" style="31" hidden="1" customWidth="1"/>
    <col min="15" max="15" width="12.7109375" style="31" hidden="1" customWidth="1"/>
    <col min="16" max="16" width="9.7109375" style="31" hidden="1" customWidth="1"/>
    <col min="17" max="17" width="14" style="31" hidden="1" customWidth="1"/>
    <col min="18" max="18" width="1.5703125" style="31" hidden="1" customWidth="1"/>
    <col min="19" max="19" width="11.28515625" style="31" hidden="1" customWidth="1"/>
    <col min="20" max="20" width="12.7109375" style="31" hidden="1" customWidth="1"/>
    <col min="21" max="21" width="9.7109375" style="31" hidden="1" customWidth="1"/>
    <col min="22" max="22" width="13" style="31" hidden="1" customWidth="1"/>
    <col min="23" max="23" width="1.5703125" style="31" hidden="1" customWidth="1"/>
    <col min="24" max="24" width="11.28515625" style="31" hidden="1" customWidth="1"/>
    <col min="25" max="25" width="14.42578125" style="31" hidden="1" customWidth="1"/>
    <col min="26" max="26" width="11" style="31" hidden="1" customWidth="1"/>
    <col min="27" max="27" width="13.140625" style="31" hidden="1" customWidth="1"/>
    <col min="28" max="28" width="1.28515625" style="31" hidden="1" customWidth="1"/>
    <col min="29" max="29" width="11.28515625" style="31" hidden="1" customWidth="1"/>
    <col min="30" max="30" width="12.7109375" style="31" hidden="1" customWidth="1"/>
    <col min="31" max="31" width="12" style="31" hidden="1" customWidth="1"/>
    <col min="32" max="32" width="13.140625" style="31" hidden="1" customWidth="1"/>
    <col min="33" max="33" width="1.28515625" style="31" hidden="1" customWidth="1"/>
    <col min="34" max="34" width="11.28515625" style="31" hidden="1" customWidth="1"/>
    <col min="35" max="35" width="12.7109375" style="31" hidden="1" customWidth="1"/>
    <col min="36" max="36" width="0" style="31" hidden="1" customWidth="1"/>
    <col min="37" max="37" width="13.42578125" style="31" hidden="1" customWidth="1"/>
    <col min="38" max="38" width="1.85546875" style="31" hidden="1" customWidth="1"/>
    <col min="39" max="39" width="14" style="31" hidden="1" customWidth="1"/>
    <col min="40" max="40" width="19.42578125" style="41" customWidth="1"/>
    <col min="41" max="41" width="19.7109375" style="31" customWidth="1"/>
    <col min="42" max="42" width="23.7109375" style="31" customWidth="1"/>
    <col min="43" max="43" width="22.7109375" style="52" hidden="1" customWidth="1"/>
    <col min="44" max="44" width="22.85546875" style="35" customWidth="1"/>
    <col min="45" max="45" width="19.42578125" style="35" bestFit="1" customWidth="1"/>
    <col min="46" max="46" width="29.42578125" style="35" customWidth="1"/>
    <col min="47" max="47" width="12.42578125" style="35" bestFit="1" customWidth="1"/>
    <col min="48" max="52" width="11.42578125" style="35"/>
    <col min="53" max="53" width="14.140625" style="35" bestFit="1" customWidth="1"/>
    <col min="54" max="252" width="11.42578125" style="35"/>
    <col min="253" max="253" width="6.28515625" style="35" customWidth="1"/>
    <col min="254" max="254" width="40.140625" style="35" customWidth="1"/>
    <col min="255" max="255" width="12.7109375" style="35" bestFit="1" customWidth="1"/>
    <col min="256" max="256" width="2.5703125" style="35" customWidth="1"/>
    <col min="257" max="257" width="14.42578125" style="35" customWidth="1"/>
    <col min="258" max="258" width="9.5703125" style="35" customWidth="1"/>
    <col min="259" max="259" width="3" style="35" customWidth="1"/>
    <col min="260" max="260" width="12.7109375" style="35" bestFit="1" customWidth="1"/>
    <col min="261" max="261" width="2.5703125" style="35" customWidth="1"/>
    <col min="262" max="262" width="14" style="35" customWidth="1"/>
    <col min="263" max="263" width="9.5703125" style="35" customWidth="1"/>
    <col min="264" max="264" width="13.140625" style="35" customWidth="1"/>
    <col min="265" max="265" width="3" style="35" customWidth="1"/>
    <col min="266" max="266" width="11.28515625" style="35" customWidth="1"/>
    <col min="267" max="267" width="3.140625" style="35" customWidth="1"/>
    <col min="268" max="268" width="14" style="35" customWidth="1"/>
    <col min="269" max="269" width="9.7109375" style="35" customWidth="1"/>
    <col min="270" max="270" width="14" style="35" customWidth="1"/>
    <col min="271" max="271" width="2.7109375" style="35" customWidth="1"/>
    <col min="272" max="272" width="11.28515625" style="35" customWidth="1"/>
    <col min="273" max="273" width="2.7109375" style="35" customWidth="1"/>
    <col min="274" max="274" width="14.42578125" style="35" customWidth="1"/>
    <col min="275" max="275" width="9.7109375" style="35" customWidth="1"/>
    <col min="276" max="276" width="13" style="35" customWidth="1"/>
    <col min="277" max="277" width="3.7109375" style="35" customWidth="1"/>
    <col min="278" max="278" width="11.28515625" style="35" customWidth="1"/>
    <col min="279" max="279" width="2.7109375" style="35" customWidth="1"/>
    <col min="280" max="280" width="14.42578125" style="35" customWidth="1"/>
    <col min="281" max="281" width="11" style="35" customWidth="1"/>
    <col min="282" max="282" width="13.140625" style="35" customWidth="1"/>
    <col min="283" max="283" width="4.28515625" style="35" customWidth="1"/>
    <col min="284" max="284" width="11.28515625" style="35" bestFit="1" customWidth="1"/>
    <col min="285" max="285" width="2.7109375" style="35" customWidth="1"/>
    <col min="286" max="286" width="14.42578125" style="35" bestFit="1" customWidth="1"/>
    <col min="287" max="287" width="12" style="35" bestFit="1" customWidth="1"/>
    <col min="288" max="288" width="13.140625" style="35" bestFit="1" customWidth="1"/>
    <col min="289" max="289" width="4" style="35" customWidth="1"/>
    <col min="290" max="290" width="11.28515625" style="35" bestFit="1" customWidth="1"/>
    <col min="291" max="291" width="2.140625" style="35" bestFit="1" customWidth="1"/>
    <col min="292" max="292" width="12.7109375" style="35" bestFit="1" customWidth="1"/>
    <col min="293" max="293" width="11.42578125" style="35"/>
    <col min="294" max="294" width="13.42578125" style="35" bestFit="1" customWidth="1"/>
    <col min="295" max="508" width="11.42578125" style="35"/>
    <col min="509" max="509" width="6.28515625" style="35" customWidth="1"/>
    <col min="510" max="510" width="40.140625" style="35" customWidth="1"/>
    <col min="511" max="511" width="12.7109375" style="35" bestFit="1" customWidth="1"/>
    <col min="512" max="512" width="2.5703125" style="35" customWidth="1"/>
    <col min="513" max="513" width="14.42578125" style="35" customWidth="1"/>
    <col min="514" max="514" width="9.5703125" style="35" customWidth="1"/>
    <col min="515" max="515" width="3" style="35" customWidth="1"/>
    <col min="516" max="516" width="12.7109375" style="35" bestFit="1" customWidth="1"/>
    <col min="517" max="517" width="2.5703125" style="35" customWidth="1"/>
    <col min="518" max="518" width="14" style="35" customWidth="1"/>
    <col min="519" max="519" width="9.5703125" style="35" customWidth="1"/>
    <col min="520" max="520" width="13.140625" style="35" customWidth="1"/>
    <col min="521" max="521" width="3" style="35" customWidth="1"/>
    <col min="522" max="522" width="11.28515625" style="35" customWidth="1"/>
    <col min="523" max="523" width="3.140625" style="35" customWidth="1"/>
    <col min="524" max="524" width="14" style="35" customWidth="1"/>
    <col min="525" max="525" width="9.7109375" style="35" customWidth="1"/>
    <col min="526" max="526" width="14" style="35" customWidth="1"/>
    <col min="527" max="527" width="2.7109375" style="35" customWidth="1"/>
    <col min="528" max="528" width="11.28515625" style="35" customWidth="1"/>
    <col min="529" max="529" width="2.7109375" style="35" customWidth="1"/>
    <col min="530" max="530" width="14.42578125" style="35" customWidth="1"/>
    <col min="531" max="531" width="9.7109375" style="35" customWidth="1"/>
    <col min="532" max="532" width="13" style="35" customWidth="1"/>
    <col min="533" max="533" width="3.7109375" style="35" customWidth="1"/>
    <col min="534" max="534" width="11.28515625" style="35" customWidth="1"/>
    <col min="535" max="535" width="2.7109375" style="35" customWidth="1"/>
    <col min="536" max="536" width="14.42578125" style="35" customWidth="1"/>
    <col min="537" max="537" width="11" style="35" customWidth="1"/>
    <col min="538" max="538" width="13.140625" style="35" customWidth="1"/>
    <col min="539" max="539" width="4.28515625" style="35" customWidth="1"/>
    <col min="540" max="540" width="11.28515625" style="35" bestFit="1" customWidth="1"/>
    <col min="541" max="541" width="2.7109375" style="35" customWidth="1"/>
    <col min="542" max="542" width="14.42578125" style="35" bestFit="1" customWidth="1"/>
    <col min="543" max="543" width="12" style="35" bestFit="1" customWidth="1"/>
    <col min="544" max="544" width="13.140625" style="35" bestFit="1" customWidth="1"/>
    <col min="545" max="545" width="4" style="35" customWidth="1"/>
    <col min="546" max="546" width="11.28515625" style="35" bestFit="1" customWidth="1"/>
    <col min="547" max="547" width="2.140625" style="35" bestFit="1" customWidth="1"/>
    <col min="548" max="548" width="12.7109375" style="35" bestFit="1" customWidth="1"/>
    <col min="549" max="549" width="11.42578125" style="35"/>
    <col min="550" max="550" width="13.42578125" style="35" bestFit="1" customWidth="1"/>
    <col min="551" max="764" width="11.42578125" style="35"/>
    <col min="765" max="765" width="6.28515625" style="35" customWidth="1"/>
    <col min="766" max="766" width="40.140625" style="35" customWidth="1"/>
    <col min="767" max="767" width="12.7109375" style="35" bestFit="1" customWidth="1"/>
    <col min="768" max="768" width="2.5703125" style="35" customWidth="1"/>
    <col min="769" max="769" width="14.42578125" style="35" customWidth="1"/>
    <col min="770" max="770" width="9.5703125" style="35" customWidth="1"/>
    <col min="771" max="771" width="3" style="35" customWidth="1"/>
    <col min="772" max="772" width="12.7109375" style="35" bestFit="1" customWidth="1"/>
    <col min="773" max="773" width="2.5703125" style="35" customWidth="1"/>
    <col min="774" max="774" width="14" style="35" customWidth="1"/>
    <col min="775" max="775" width="9.5703125" style="35" customWidth="1"/>
    <col min="776" max="776" width="13.140625" style="35" customWidth="1"/>
    <col min="777" max="777" width="3" style="35" customWidth="1"/>
    <col min="778" max="778" width="11.28515625" style="35" customWidth="1"/>
    <col min="779" max="779" width="3.140625" style="35" customWidth="1"/>
    <col min="780" max="780" width="14" style="35" customWidth="1"/>
    <col min="781" max="781" width="9.7109375" style="35" customWidth="1"/>
    <col min="782" max="782" width="14" style="35" customWidth="1"/>
    <col min="783" max="783" width="2.7109375" style="35" customWidth="1"/>
    <col min="784" max="784" width="11.28515625" style="35" customWidth="1"/>
    <col min="785" max="785" width="2.7109375" style="35" customWidth="1"/>
    <col min="786" max="786" width="14.42578125" style="35" customWidth="1"/>
    <col min="787" max="787" width="9.7109375" style="35" customWidth="1"/>
    <col min="788" max="788" width="13" style="35" customWidth="1"/>
    <col min="789" max="789" width="3.7109375" style="35" customWidth="1"/>
    <col min="790" max="790" width="11.28515625" style="35" customWidth="1"/>
    <col min="791" max="791" width="2.7109375" style="35" customWidth="1"/>
    <col min="792" max="792" width="14.42578125" style="35" customWidth="1"/>
    <col min="793" max="793" width="11" style="35" customWidth="1"/>
    <col min="794" max="794" width="13.140625" style="35" customWidth="1"/>
    <col min="795" max="795" width="4.28515625" style="35" customWidth="1"/>
    <col min="796" max="796" width="11.28515625" style="35" bestFit="1" customWidth="1"/>
    <col min="797" max="797" width="2.7109375" style="35" customWidth="1"/>
    <col min="798" max="798" width="14.42578125" style="35" bestFit="1" customWidth="1"/>
    <col min="799" max="799" width="12" style="35" bestFit="1" customWidth="1"/>
    <col min="800" max="800" width="13.140625" style="35" bestFit="1" customWidth="1"/>
    <col min="801" max="801" width="4" style="35" customWidth="1"/>
    <col min="802" max="802" width="11.28515625" style="35" bestFit="1" customWidth="1"/>
    <col min="803" max="803" width="2.140625" style="35" bestFit="1" customWidth="1"/>
    <col min="804" max="804" width="12.7109375" style="35" bestFit="1" customWidth="1"/>
    <col min="805" max="805" width="11.42578125" style="35"/>
    <col min="806" max="806" width="13.42578125" style="35" bestFit="1" customWidth="1"/>
    <col min="807" max="1020" width="11.42578125" style="35"/>
    <col min="1021" max="1021" width="6.28515625" style="35" customWidth="1"/>
    <col min="1022" max="1022" width="40.140625" style="35" customWidth="1"/>
    <col min="1023" max="1023" width="12.7109375" style="35" bestFit="1" customWidth="1"/>
    <col min="1024" max="1024" width="2.5703125" style="35" customWidth="1"/>
    <col min="1025" max="1025" width="14.42578125" style="35" customWidth="1"/>
    <col min="1026" max="1026" width="9.5703125" style="35" customWidth="1"/>
    <col min="1027" max="1027" width="3" style="35" customWidth="1"/>
    <col min="1028" max="1028" width="12.7109375" style="35" bestFit="1" customWidth="1"/>
    <col min="1029" max="1029" width="2.5703125" style="35" customWidth="1"/>
    <col min="1030" max="1030" width="14" style="35" customWidth="1"/>
    <col min="1031" max="1031" width="9.5703125" style="35" customWidth="1"/>
    <col min="1032" max="1032" width="13.140625" style="35" customWidth="1"/>
    <col min="1033" max="1033" width="3" style="35" customWidth="1"/>
    <col min="1034" max="1034" width="11.28515625" style="35" customWidth="1"/>
    <col min="1035" max="1035" width="3.140625" style="35" customWidth="1"/>
    <col min="1036" max="1036" width="14" style="35" customWidth="1"/>
    <col min="1037" max="1037" width="9.7109375" style="35" customWidth="1"/>
    <col min="1038" max="1038" width="14" style="35" customWidth="1"/>
    <col min="1039" max="1039" width="2.7109375" style="35" customWidth="1"/>
    <col min="1040" max="1040" width="11.28515625" style="35" customWidth="1"/>
    <col min="1041" max="1041" width="2.7109375" style="35" customWidth="1"/>
    <col min="1042" max="1042" width="14.42578125" style="35" customWidth="1"/>
    <col min="1043" max="1043" width="9.7109375" style="35" customWidth="1"/>
    <col min="1044" max="1044" width="13" style="35" customWidth="1"/>
    <col min="1045" max="1045" width="3.7109375" style="35" customWidth="1"/>
    <col min="1046" max="1046" width="11.28515625" style="35" customWidth="1"/>
    <col min="1047" max="1047" width="2.7109375" style="35" customWidth="1"/>
    <col min="1048" max="1048" width="14.42578125" style="35" customWidth="1"/>
    <col min="1049" max="1049" width="11" style="35" customWidth="1"/>
    <col min="1050" max="1050" width="13.140625" style="35" customWidth="1"/>
    <col min="1051" max="1051" width="4.28515625" style="35" customWidth="1"/>
    <col min="1052" max="1052" width="11.28515625" style="35" bestFit="1" customWidth="1"/>
    <col min="1053" max="1053" width="2.7109375" style="35" customWidth="1"/>
    <col min="1054" max="1054" width="14.42578125" style="35" bestFit="1" customWidth="1"/>
    <col min="1055" max="1055" width="12" style="35" bestFit="1" customWidth="1"/>
    <col min="1056" max="1056" width="13.140625" style="35" bestFit="1" customWidth="1"/>
    <col min="1057" max="1057" width="4" style="35" customWidth="1"/>
    <col min="1058" max="1058" width="11.28515625" style="35" bestFit="1" customWidth="1"/>
    <col min="1059" max="1059" width="2.140625" style="35" bestFit="1" customWidth="1"/>
    <col min="1060" max="1060" width="12.7109375" style="35" bestFit="1" customWidth="1"/>
    <col min="1061" max="1061" width="11.42578125" style="35"/>
    <col min="1062" max="1062" width="13.42578125" style="35" bestFit="1" customWidth="1"/>
    <col min="1063" max="1276" width="11.42578125" style="35"/>
    <col min="1277" max="1277" width="6.28515625" style="35" customWidth="1"/>
    <col min="1278" max="1278" width="40.140625" style="35" customWidth="1"/>
    <col min="1279" max="1279" width="12.7109375" style="35" bestFit="1" customWidth="1"/>
    <col min="1280" max="1280" width="2.5703125" style="35" customWidth="1"/>
    <col min="1281" max="1281" width="14.42578125" style="35" customWidth="1"/>
    <col min="1282" max="1282" width="9.5703125" style="35" customWidth="1"/>
    <col min="1283" max="1283" width="3" style="35" customWidth="1"/>
    <col min="1284" max="1284" width="12.7109375" style="35" bestFit="1" customWidth="1"/>
    <col min="1285" max="1285" width="2.5703125" style="35" customWidth="1"/>
    <col min="1286" max="1286" width="14" style="35" customWidth="1"/>
    <col min="1287" max="1287" width="9.5703125" style="35" customWidth="1"/>
    <col min="1288" max="1288" width="13.140625" style="35" customWidth="1"/>
    <col min="1289" max="1289" width="3" style="35" customWidth="1"/>
    <col min="1290" max="1290" width="11.28515625" style="35" customWidth="1"/>
    <col min="1291" max="1291" width="3.140625" style="35" customWidth="1"/>
    <col min="1292" max="1292" width="14" style="35" customWidth="1"/>
    <col min="1293" max="1293" width="9.7109375" style="35" customWidth="1"/>
    <col min="1294" max="1294" width="14" style="35" customWidth="1"/>
    <col min="1295" max="1295" width="2.7109375" style="35" customWidth="1"/>
    <col min="1296" max="1296" width="11.28515625" style="35" customWidth="1"/>
    <col min="1297" max="1297" width="2.7109375" style="35" customWidth="1"/>
    <col min="1298" max="1298" width="14.42578125" style="35" customWidth="1"/>
    <col min="1299" max="1299" width="9.7109375" style="35" customWidth="1"/>
    <col min="1300" max="1300" width="13" style="35" customWidth="1"/>
    <col min="1301" max="1301" width="3.7109375" style="35" customWidth="1"/>
    <col min="1302" max="1302" width="11.28515625" style="35" customWidth="1"/>
    <col min="1303" max="1303" width="2.7109375" style="35" customWidth="1"/>
    <col min="1304" max="1304" width="14.42578125" style="35" customWidth="1"/>
    <col min="1305" max="1305" width="11" style="35" customWidth="1"/>
    <col min="1306" max="1306" width="13.140625" style="35" customWidth="1"/>
    <col min="1307" max="1307" width="4.28515625" style="35" customWidth="1"/>
    <col min="1308" max="1308" width="11.28515625" style="35" bestFit="1" customWidth="1"/>
    <col min="1309" max="1309" width="2.7109375" style="35" customWidth="1"/>
    <col min="1310" max="1310" width="14.42578125" style="35" bestFit="1" customWidth="1"/>
    <col min="1311" max="1311" width="12" style="35" bestFit="1" customWidth="1"/>
    <col min="1312" max="1312" width="13.140625" style="35" bestFit="1" customWidth="1"/>
    <col min="1313" max="1313" width="4" style="35" customWidth="1"/>
    <col min="1314" max="1314" width="11.28515625" style="35" bestFit="1" customWidth="1"/>
    <col min="1315" max="1315" width="2.140625" style="35" bestFit="1" customWidth="1"/>
    <col min="1316" max="1316" width="12.7109375" style="35" bestFit="1" customWidth="1"/>
    <col min="1317" max="1317" width="11.42578125" style="35"/>
    <col min="1318" max="1318" width="13.42578125" style="35" bestFit="1" customWidth="1"/>
    <col min="1319" max="1532" width="11.42578125" style="35"/>
    <col min="1533" max="1533" width="6.28515625" style="35" customWidth="1"/>
    <col min="1534" max="1534" width="40.140625" style="35" customWidth="1"/>
    <col min="1535" max="1535" width="12.7109375" style="35" bestFit="1" customWidth="1"/>
    <col min="1536" max="1536" width="2.5703125" style="35" customWidth="1"/>
    <col min="1537" max="1537" width="14.42578125" style="35" customWidth="1"/>
    <col min="1538" max="1538" width="9.5703125" style="35" customWidth="1"/>
    <col min="1539" max="1539" width="3" style="35" customWidth="1"/>
    <col min="1540" max="1540" width="12.7109375" style="35" bestFit="1" customWidth="1"/>
    <col min="1541" max="1541" width="2.5703125" style="35" customWidth="1"/>
    <col min="1542" max="1542" width="14" style="35" customWidth="1"/>
    <col min="1543" max="1543" width="9.5703125" style="35" customWidth="1"/>
    <col min="1544" max="1544" width="13.140625" style="35" customWidth="1"/>
    <col min="1545" max="1545" width="3" style="35" customWidth="1"/>
    <col min="1546" max="1546" width="11.28515625" style="35" customWidth="1"/>
    <col min="1547" max="1547" width="3.140625" style="35" customWidth="1"/>
    <col min="1548" max="1548" width="14" style="35" customWidth="1"/>
    <col min="1549" max="1549" width="9.7109375" style="35" customWidth="1"/>
    <col min="1550" max="1550" width="14" style="35" customWidth="1"/>
    <col min="1551" max="1551" width="2.7109375" style="35" customWidth="1"/>
    <col min="1552" max="1552" width="11.28515625" style="35" customWidth="1"/>
    <col min="1553" max="1553" width="2.7109375" style="35" customWidth="1"/>
    <col min="1554" max="1554" width="14.42578125" style="35" customWidth="1"/>
    <col min="1555" max="1555" width="9.7109375" style="35" customWidth="1"/>
    <col min="1556" max="1556" width="13" style="35" customWidth="1"/>
    <col min="1557" max="1557" width="3.7109375" style="35" customWidth="1"/>
    <col min="1558" max="1558" width="11.28515625" style="35" customWidth="1"/>
    <col min="1559" max="1559" width="2.7109375" style="35" customWidth="1"/>
    <col min="1560" max="1560" width="14.42578125" style="35" customWidth="1"/>
    <col min="1561" max="1561" width="11" style="35" customWidth="1"/>
    <col min="1562" max="1562" width="13.140625" style="35" customWidth="1"/>
    <col min="1563" max="1563" width="4.28515625" style="35" customWidth="1"/>
    <col min="1564" max="1564" width="11.28515625" style="35" bestFit="1" customWidth="1"/>
    <col min="1565" max="1565" width="2.7109375" style="35" customWidth="1"/>
    <col min="1566" max="1566" width="14.42578125" style="35" bestFit="1" customWidth="1"/>
    <col min="1567" max="1567" width="12" style="35" bestFit="1" customWidth="1"/>
    <col min="1568" max="1568" width="13.140625" style="35" bestFit="1" customWidth="1"/>
    <col min="1569" max="1569" width="4" style="35" customWidth="1"/>
    <col min="1570" max="1570" width="11.28515625" style="35" bestFit="1" customWidth="1"/>
    <col min="1571" max="1571" width="2.140625" style="35" bestFit="1" customWidth="1"/>
    <col min="1572" max="1572" width="12.7109375" style="35" bestFit="1" customWidth="1"/>
    <col min="1573" max="1573" width="11.42578125" style="35"/>
    <col min="1574" max="1574" width="13.42578125" style="35" bestFit="1" customWidth="1"/>
    <col min="1575" max="1788" width="11.42578125" style="35"/>
    <col min="1789" max="1789" width="6.28515625" style="35" customWidth="1"/>
    <col min="1790" max="1790" width="40.140625" style="35" customWidth="1"/>
    <col min="1791" max="1791" width="12.7109375" style="35" bestFit="1" customWidth="1"/>
    <col min="1792" max="1792" width="2.5703125" style="35" customWidth="1"/>
    <col min="1793" max="1793" width="14.42578125" style="35" customWidth="1"/>
    <col min="1794" max="1794" width="9.5703125" style="35" customWidth="1"/>
    <col min="1795" max="1795" width="3" style="35" customWidth="1"/>
    <col min="1796" max="1796" width="12.7109375" style="35" bestFit="1" customWidth="1"/>
    <col min="1797" max="1797" width="2.5703125" style="35" customWidth="1"/>
    <col min="1798" max="1798" width="14" style="35" customWidth="1"/>
    <col min="1799" max="1799" width="9.5703125" style="35" customWidth="1"/>
    <col min="1800" max="1800" width="13.140625" style="35" customWidth="1"/>
    <col min="1801" max="1801" width="3" style="35" customWidth="1"/>
    <col min="1802" max="1802" width="11.28515625" style="35" customWidth="1"/>
    <col min="1803" max="1803" width="3.140625" style="35" customWidth="1"/>
    <col min="1804" max="1804" width="14" style="35" customWidth="1"/>
    <col min="1805" max="1805" width="9.7109375" style="35" customWidth="1"/>
    <col min="1806" max="1806" width="14" style="35" customWidth="1"/>
    <col min="1807" max="1807" width="2.7109375" style="35" customWidth="1"/>
    <col min="1808" max="1808" width="11.28515625" style="35" customWidth="1"/>
    <col min="1809" max="1809" width="2.7109375" style="35" customWidth="1"/>
    <col min="1810" max="1810" width="14.42578125" style="35" customWidth="1"/>
    <col min="1811" max="1811" width="9.7109375" style="35" customWidth="1"/>
    <col min="1812" max="1812" width="13" style="35" customWidth="1"/>
    <col min="1813" max="1813" width="3.7109375" style="35" customWidth="1"/>
    <col min="1814" max="1814" width="11.28515625" style="35" customWidth="1"/>
    <col min="1815" max="1815" width="2.7109375" style="35" customWidth="1"/>
    <col min="1816" max="1816" width="14.42578125" style="35" customWidth="1"/>
    <col min="1817" max="1817" width="11" style="35" customWidth="1"/>
    <col min="1818" max="1818" width="13.140625" style="35" customWidth="1"/>
    <col min="1819" max="1819" width="4.28515625" style="35" customWidth="1"/>
    <col min="1820" max="1820" width="11.28515625" style="35" bestFit="1" customWidth="1"/>
    <col min="1821" max="1821" width="2.7109375" style="35" customWidth="1"/>
    <col min="1822" max="1822" width="14.42578125" style="35" bestFit="1" customWidth="1"/>
    <col min="1823" max="1823" width="12" style="35" bestFit="1" customWidth="1"/>
    <col min="1824" max="1824" width="13.140625" style="35" bestFit="1" customWidth="1"/>
    <col min="1825" max="1825" width="4" style="35" customWidth="1"/>
    <col min="1826" max="1826" width="11.28515625" style="35" bestFit="1" customWidth="1"/>
    <col min="1827" max="1827" width="2.140625" style="35" bestFit="1" customWidth="1"/>
    <col min="1828" max="1828" width="12.7109375" style="35" bestFit="1" customWidth="1"/>
    <col min="1829" max="1829" width="11.42578125" style="35"/>
    <col min="1830" max="1830" width="13.42578125" style="35" bestFit="1" customWidth="1"/>
    <col min="1831" max="2044" width="11.42578125" style="35"/>
    <col min="2045" max="2045" width="6.28515625" style="35" customWidth="1"/>
    <col min="2046" max="2046" width="40.140625" style="35" customWidth="1"/>
    <col min="2047" max="2047" width="12.7109375" style="35" bestFit="1" customWidth="1"/>
    <col min="2048" max="2048" width="2.5703125" style="35" customWidth="1"/>
    <col min="2049" max="2049" width="14.42578125" style="35" customWidth="1"/>
    <col min="2050" max="2050" width="9.5703125" style="35" customWidth="1"/>
    <col min="2051" max="2051" width="3" style="35" customWidth="1"/>
    <col min="2052" max="2052" width="12.7109375" style="35" bestFit="1" customWidth="1"/>
    <col min="2053" max="2053" width="2.5703125" style="35" customWidth="1"/>
    <col min="2054" max="2054" width="14" style="35" customWidth="1"/>
    <col min="2055" max="2055" width="9.5703125" style="35" customWidth="1"/>
    <col min="2056" max="2056" width="13.140625" style="35" customWidth="1"/>
    <col min="2057" max="2057" width="3" style="35" customWidth="1"/>
    <col min="2058" max="2058" width="11.28515625" style="35" customWidth="1"/>
    <col min="2059" max="2059" width="3.140625" style="35" customWidth="1"/>
    <col min="2060" max="2060" width="14" style="35" customWidth="1"/>
    <col min="2061" max="2061" width="9.7109375" style="35" customWidth="1"/>
    <col min="2062" max="2062" width="14" style="35" customWidth="1"/>
    <col min="2063" max="2063" width="2.7109375" style="35" customWidth="1"/>
    <col min="2064" max="2064" width="11.28515625" style="35" customWidth="1"/>
    <col min="2065" max="2065" width="2.7109375" style="35" customWidth="1"/>
    <col min="2066" max="2066" width="14.42578125" style="35" customWidth="1"/>
    <col min="2067" max="2067" width="9.7109375" style="35" customWidth="1"/>
    <col min="2068" max="2068" width="13" style="35" customWidth="1"/>
    <col min="2069" max="2069" width="3.7109375" style="35" customWidth="1"/>
    <col min="2070" max="2070" width="11.28515625" style="35" customWidth="1"/>
    <col min="2071" max="2071" width="2.7109375" style="35" customWidth="1"/>
    <col min="2072" max="2072" width="14.42578125" style="35" customWidth="1"/>
    <col min="2073" max="2073" width="11" style="35" customWidth="1"/>
    <col min="2074" max="2074" width="13.140625" style="35" customWidth="1"/>
    <col min="2075" max="2075" width="4.28515625" style="35" customWidth="1"/>
    <col min="2076" max="2076" width="11.28515625" style="35" bestFit="1" customWidth="1"/>
    <col min="2077" max="2077" width="2.7109375" style="35" customWidth="1"/>
    <col min="2078" max="2078" width="14.42578125" style="35" bestFit="1" customWidth="1"/>
    <col min="2079" max="2079" width="12" style="35" bestFit="1" customWidth="1"/>
    <col min="2080" max="2080" width="13.140625" style="35" bestFit="1" customWidth="1"/>
    <col min="2081" max="2081" width="4" style="35" customWidth="1"/>
    <col min="2082" max="2082" width="11.28515625" style="35" bestFit="1" customWidth="1"/>
    <col min="2083" max="2083" width="2.140625" style="35" bestFit="1" customWidth="1"/>
    <col min="2084" max="2084" width="12.7109375" style="35" bestFit="1" customWidth="1"/>
    <col min="2085" max="2085" width="11.42578125" style="35"/>
    <col min="2086" max="2086" width="13.42578125" style="35" bestFit="1" customWidth="1"/>
    <col min="2087" max="2300" width="11.42578125" style="35"/>
    <col min="2301" max="2301" width="6.28515625" style="35" customWidth="1"/>
    <col min="2302" max="2302" width="40.140625" style="35" customWidth="1"/>
    <col min="2303" max="2303" width="12.7109375" style="35" bestFit="1" customWidth="1"/>
    <col min="2304" max="2304" width="2.5703125" style="35" customWidth="1"/>
    <col min="2305" max="2305" width="14.42578125" style="35" customWidth="1"/>
    <col min="2306" max="2306" width="9.5703125" style="35" customWidth="1"/>
    <col min="2307" max="2307" width="3" style="35" customWidth="1"/>
    <col min="2308" max="2308" width="12.7109375" style="35" bestFit="1" customWidth="1"/>
    <col min="2309" max="2309" width="2.5703125" style="35" customWidth="1"/>
    <col min="2310" max="2310" width="14" style="35" customWidth="1"/>
    <col min="2311" max="2311" width="9.5703125" style="35" customWidth="1"/>
    <col min="2312" max="2312" width="13.140625" style="35" customWidth="1"/>
    <col min="2313" max="2313" width="3" style="35" customWidth="1"/>
    <col min="2314" max="2314" width="11.28515625" style="35" customWidth="1"/>
    <col min="2315" max="2315" width="3.140625" style="35" customWidth="1"/>
    <col min="2316" max="2316" width="14" style="35" customWidth="1"/>
    <col min="2317" max="2317" width="9.7109375" style="35" customWidth="1"/>
    <col min="2318" max="2318" width="14" style="35" customWidth="1"/>
    <col min="2319" max="2319" width="2.7109375" style="35" customWidth="1"/>
    <col min="2320" max="2320" width="11.28515625" style="35" customWidth="1"/>
    <col min="2321" max="2321" width="2.7109375" style="35" customWidth="1"/>
    <col min="2322" max="2322" width="14.42578125" style="35" customWidth="1"/>
    <col min="2323" max="2323" width="9.7109375" style="35" customWidth="1"/>
    <col min="2324" max="2324" width="13" style="35" customWidth="1"/>
    <col min="2325" max="2325" width="3.7109375" style="35" customWidth="1"/>
    <col min="2326" max="2326" width="11.28515625" style="35" customWidth="1"/>
    <col min="2327" max="2327" width="2.7109375" style="35" customWidth="1"/>
    <col min="2328" max="2328" width="14.42578125" style="35" customWidth="1"/>
    <col min="2329" max="2329" width="11" style="35" customWidth="1"/>
    <col min="2330" max="2330" width="13.140625" style="35" customWidth="1"/>
    <col min="2331" max="2331" width="4.28515625" style="35" customWidth="1"/>
    <col min="2332" max="2332" width="11.28515625" style="35" bestFit="1" customWidth="1"/>
    <col min="2333" max="2333" width="2.7109375" style="35" customWidth="1"/>
    <col min="2334" max="2334" width="14.42578125" style="35" bestFit="1" customWidth="1"/>
    <col min="2335" max="2335" width="12" style="35" bestFit="1" customWidth="1"/>
    <col min="2336" max="2336" width="13.140625" style="35" bestFit="1" customWidth="1"/>
    <col min="2337" max="2337" width="4" style="35" customWidth="1"/>
    <col min="2338" max="2338" width="11.28515625" style="35" bestFit="1" customWidth="1"/>
    <col min="2339" max="2339" width="2.140625" style="35" bestFit="1" customWidth="1"/>
    <col min="2340" max="2340" width="12.7109375" style="35" bestFit="1" customWidth="1"/>
    <col min="2341" max="2341" width="11.42578125" style="35"/>
    <col min="2342" max="2342" width="13.42578125" style="35" bestFit="1" customWidth="1"/>
    <col min="2343" max="2556" width="11.42578125" style="35"/>
    <col min="2557" max="2557" width="6.28515625" style="35" customWidth="1"/>
    <col min="2558" max="2558" width="40.140625" style="35" customWidth="1"/>
    <col min="2559" max="2559" width="12.7109375" style="35" bestFit="1" customWidth="1"/>
    <col min="2560" max="2560" width="2.5703125" style="35" customWidth="1"/>
    <col min="2561" max="2561" width="14.42578125" style="35" customWidth="1"/>
    <col min="2562" max="2562" width="9.5703125" style="35" customWidth="1"/>
    <col min="2563" max="2563" width="3" style="35" customWidth="1"/>
    <col min="2564" max="2564" width="12.7109375" style="35" bestFit="1" customWidth="1"/>
    <col min="2565" max="2565" width="2.5703125" style="35" customWidth="1"/>
    <col min="2566" max="2566" width="14" style="35" customWidth="1"/>
    <col min="2567" max="2567" width="9.5703125" style="35" customWidth="1"/>
    <col min="2568" max="2568" width="13.140625" style="35" customWidth="1"/>
    <col min="2569" max="2569" width="3" style="35" customWidth="1"/>
    <col min="2570" max="2570" width="11.28515625" style="35" customWidth="1"/>
    <col min="2571" max="2571" width="3.140625" style="35" customWidth="1"/>
    <col min="2572" max="2572" width="14" style="35" customWidth="1"/>
    <col min="2573" max="2573" width="9.7109375" style="35" customWidth="1"/>
    <col min="2574" max="2574" width="14" style="35" customWidth="1"/>
    <col min="2575" max="2575" width="2.7109375" style="35" customWidth="1"/>
    <col min="2576" max="2576" width="11.28515625" style="35" customWidth="1"/>
    <col min="2577" max="2577" width="2.7109375" style="35" customWidth="1"/>
    <col min="2578" max="2578" width="14.42578125" style="35" customWidth="1"/>
    <col min="2579" max="2579" width="9.7109375" style="35" customWidth="1"/>
    <col min="2580" max="2580" width="13" style="35" customWidth="1"/>
    <col min="2581" max="2581" width="3.7109375" style="35" customWidth="1"/>
    <col min="2582" max="2582" width="11.28515625" style="35" customWidth="1"/>
    <col min="2583" max="2583" width="2.7109375" style="35" customWidth="1"/>
    <col min="2584" max="2584" width="14.42578125" style="35" customWidth="1"/>
    <col min="2585" max="2585" width="11" style="35" customWidth="1"/>
    <col min="2586" max="2586" width="13.140625" style="35" customWidth="1"/>
    <col min="2587" max="2587" width="4.28515625" style="35" customWidth="1"/>
    <col min="2588" max="2588" width="11.28515625" style="35" bestFit="1" customWidth="1"/>
    <col min="2589" max="2589" width="2.7109375" style="35" customWidth="1"/>
    <col min="2590" max="2590" width="14.42578125" style="35" bestFit="1" customWidth="1"/>
    <col min="2591" max="2591" width="12" style="35" bestFit="1" customWidth="1"/>
    <col min="2592" max="2592" width="13.140625" style="35" bestFit="1" customWidth="1"/>
    <col min="2593" max="2593" width="4" style="35" customWidth="1"/>
    <col min="2594" max="2594" width="11.28515625" style="35" bestFit="1" customWidth="1"/>
    <col min="2595" max="2595" width="2.140625" style="35" bestFit="1" customWidth="1"/>
    <col min="2596" max="2596" width="12.7109375" style="35" bestFit="1" customWidth="1"/>
    <col min="2597" max="2597" width="11.42578125" style="35"/>
    <col min="2598" max="2598" width="13.42578125" style="35" bestFit="1" customWidth="1"/>
    <col min="2599" max="2812" width="11.42578125" style="35"/>
    <col min="2813" max="2813" width="6.28515625" style="35" customWidth="1"/>
    <col min="2814" max="2814" width="40.140625" style="35" customWidth="1"/>
    <col min="2815" max="2815" width="12.7109375" style="35" bestFit="1" customWidth="1"/>
    <col min="2816" max="2816" width="2.5703125" style="35" customWidth="1"/>
    <col min="2817" max="2817" width="14.42578125" style="35" customWidth="1"/>
    <col min="2818" max="2818" width="9.5703125" style="35" customWidth="1"/>
    <col min="2819" max="2819" width="3" style="35" customWidth="1"/>
    <col min="2820" max="2820" width="12.7109375" style="35" bestFit="1" customWidth="1"/>
    <col min="2821" max="2821" width="2.5703125" style="35" customWidth="1"/>
    <col min="2822" max="2822" width="14" style="35" customWidth="1"/>
    <col min="2823" max="2823" width="9.5703125" style="35" customWidth="1"/>
    <col min="2824" max="2824" width="13.140625" style="35" customWidth="1"/>
    <col min="2825" max="2825" width="3" style="35" customWidth="1"/>
    <col min="2826" max="2826" width="11.28515625" style="35" customWidth="1"/>
    <col min="2827" max="2827" width="3.140625" style="35" customWidth="1"/>
    <col min="2828" max="2828" width="14" style="35" customWidth="1"/>
    <col min="2829" max="2829" width="9.7109375" style="35" customWidth="1"/>
    <col min="2830" max="2830" width="14" style="35" customWidth="1"/>
    <col min="2831" max="2831" width="2.7109375" style="35" customWidth="1"/>
    <col min="2832" max="2832" width="11.28515625" style="35" customWidth="1"/>
    <col min="2833" max="2833" width="2.7109375" style="35" customWidth="1"/>
    <col min="2834" max="2834" width="14.42578125" style="35" customWidth="1"/>
    <col min="2835" max="2835" width="9.7109375" style="35" customWidth="1"/>
    <col min="2836" max="2836" width="13" style="35" customWidth="1"/>
    <col min="2837" max="2837" width="3.7109375" style="35" customWidth="1"/>
    <col min="2838" max="2838" width="11.28515625" style="35" customWidth="1"/>
    <col min="2839" max="2839" width="2.7109375" style="35" customWidth="1"/>
    <col min="2840" max="2840" width="14.42578125" style="35" customWidth="1"/>
    <col min="2841" max="2841" width="11" style="35" customWidth="1"/>
    <col min="2842" max="2842" width="13.140625" style="35" customWidth="1"/>
    <col min="2843" max="2843" width="4.28515625" style="35" customWidth="1"/>
    <col min="2844" max="2844" width="11.28515625" style="35" bestFit="1" customWidth="1"/>
    <col min="2845" max="2845" width="2.7109375" style="35" customWidth="1"/>
    <col min="2846" max="2846" width="14.42578125" style="35" bestFit="1" customWidth="1"/>
    <col min="2847" max="2847" width="12" style="35" bestFit="1" customWidth="1"/>
    <col min="2848" max="2848" width="13.140625" style="35" bestFit="1" customWidth="1"/>
    <col min="2849" max="2849" width="4" style="35" customWidth="1"/>
    <col min="2850" max="2850" width="11.28515625" style="35" bestFit="1" customWidth="1"/>
    <col min="2851" max="2851" width="2.140625" style="35" bestFit="1" customWidth="1"/>
    <col min="2852" max="2852" width="12.7109375" style="35" bestFit="1" customWidth="1"/>
    <col min="2853" max="2853" width="11.42578125" style="35"/>
    <col min="2854" max="2854" width="13.42578125" style="35" bestFit="1" customWidth="1"/>
    <col min="2855" max="3068" width="11.42578125" style="35"/>
    <col min="3069" max="3069" width="6.28515625" style="35" customWidth="1"/>
    <col min="3070" max="3070" width="40.140625" style="35" customWidth="1"/>
    <col min="3071" max="3071" width="12.7109375" style="35" bestFit="1" customWidth="1"/>
    <col min="3072" max="3072" width="2.5703125" style="35" customWidth="1"/>
    <col min="3073" max="3073" width="14.42578125" style="35" customWidth="1"/>
    <col min="3074" max="3074" width="9.5703125" style="35" customWidth="1"/>
    <col min="3075" max="3075" width="3" style="35" customWidth="1"/>
    <col min="3076" max="3076" width="12.7109375" style="35" bestFit="1" customWidth="1"/>
    <col min="3077" max="3077" width="2.5703125" style="35" customWidth="1"/>
    <col min="3078" max="3078" width="14" style="35" customWidth="1"/>
    <col min="3079" max="3079" width="9.5703125" style="35" customWidth="1"/>
    <col min="3080" max="3080" width="13.140625" style="35" customWidth="1"/>
    <col min="3081" max="3081" width="3" style="35" customWidth="1"/>
    <col min="3082" max="3082" width="11.28515625" style="35" customWidth="1"/>
    <col min="3083" max="3083" width="3.140625" style="35" customWidth="1"/>
    <col min="3084" max="3084" width="14" style="35" customWidth="1"/>
    <col min="3085" max="3085" width="9.7109375" style="35" customWidth="1"/>
    <col min="3086" max="3086" width="14" style="35" customWidth="1"/>
    <col min="3087" max="3087" width="2.7109375" style="35" customWidth="1"/>
    <col min="3088" max="3088" width="11.28515625" style="35" customWidth="1"/>
    <col min="3089" max="3089" width="2.7109375" style="35" customWidth="1"/>
    <col min="3090" max="3090" width="14.42578125" style="35" customWidth="1"/>
    <col min="3091" max="3091" width="9.7109375" style="35" customWidth="1"/>
    <col min="3092" max="3092" width="13" style="35" customWidth="1"/>
    <col min="3093" max="3093" width="3.7109375" style="35" customWidth="1"/>
    <col min="3094" max="3094" width="11.28515625" style="35" customWidth="1"/>
    <col min="3095" max="3095" width="2.7109375" style="35" customWidth="1"/>
    <col min="3096" max="3096" width="14.42578125" style="35" customWidth="1"/>
    <col min="3097" max="3097" width="11" style="35" customWidth="1"/>
    <col min="3098" max="3098" width="13.140625" style="35" customWidth="1"/>
    <col min="3099" max="3099" width="4.28515625" style="35" customWidth="1"/>
    <col min="3100" max="3100" width="11.28515625" style="35" bestFit="1" customWidth="1"/>
    <col min="3101" max="3101" width="2.7109375" style="35" customWidth="1"/>
    <col min="3102" max="3102" width="14.42578125" style="35" bestFit="1" customWidth="1"/>
    <col min="3103" max="3103" width="12" style="35" bestFit="1" customWidth="1"/>
    <col min="3104" max="3104" width="13.140625" style="35" bestFit="1" customWidth="1"/>
    <col min="3105" max="3105" width="4" style="35" customWidth="1"/>
    <col min="3106" max="3106" width="11.28515625" style="35" bestFit="1" customWidth="1"/>
    <col min="3107" max="3107" width="2.140625" style="35" bestFit="1" customWidth="1"/>
    <col min="3108" max="3108" width="12.7109375" style="35" bestFit="1" customWidth="1"/>
    <col min="3109" max="3109" width="11.42578125" style="35"/>
    <col min="3110" max="3110" width="13.42578125" style="35" bestFit="1" customWidth="1"/>
    <col min="3111" max="3324" width="11.42578125" style="35"/>
    <col min="3325" max="3325" width="6.28515625" style="35" customWidth="1"/>
    <col min="3326" max="3326" width="40.140625" style="35" customWidth="1"/>
    <col min="3327" max="3327" width="12.7109375" style="35" bestFit="1" customWidth="1"/>
    <col min="3328" max="3328" width="2.5703125" style="35" customWidth="1"/>
    <col min="3329" max="3329" width="14.42578125" style="35" customWidth="1"/>
    <col min="3330" max="3330" width="9.5703125" style="35" customWidth="1"/>
    <col min="3331" max="3331" width="3" style="35" customWidth="1"/>
    <col min="3332" max="3332" width="12.7109375" style="35" bestFit="1" customWidth="1"/>
    <col min="3333" max="3333" width="2.5703125" style="35" customWidth="1"/>
    <col min="3334" max="3334" width="14" style="35" customWidth="1"/>
    <col min="3335" max="3335" width="9.5703125" style="35" customWidth="1"/>
    <col min="3336" max="3336" width="13.140625" style="35" customWidth="1"/>
    <col min="3337" max="3337" width="3" style="35" customWidth="1"/>
    <col min="3338" max="3338" width="11.28515625" style="35" customWidth="1"/>
    <col min="3339" max="3339" width="3.140625" style="35" customWidth="1"/>
    <col min="3340" max="3340" width="14" style="35" customWidth="1"/>
    <col min="3341" max="3341" width="9.7109375" style="35" customWidth="1"/>
    <col min="3342" max="3342" width="14" style="35" customWidth="1"/>
    <col min="3343" max="3343" width="2.7109375" style="35" customWidth="1"/>
    <col min="3344" max="3344" width="11.28515625" style="35" customWidth="1"/>
    <col min="3345" max="3345" width="2.7109375" style="35" customWidth="1"/>
    <col min="3346" max="3346" width="14.42578125" style="35" customWidth="1"/>
    <col min="3347" max="3347" width="9.7109375" style="35" customWidth="1"/>
    <col min="3348" max="3348" width="13" style="35" customWidth="1"/>
    <col min="3349" max="3349" width="3.7109375" style="35" customWidth="1"/>
    <col min="3350" max="3350" width="11.28515625" style="35" customWidth="1"/>
    <col min="3351" max="3351" width="2.7109375" style="35" customWidth="1"/>
    <col min="3352" max="3352" width="14.42578125" style="35" customWidth="1"/>
    <col min="3353" max="3353" width="11" style="35" customWidth="1"/>
    <col min="3354" max="3354" width="13.140625" style="35" customWidth="1"/>
    <col min="3355" max="3355" width="4.28515625" style="35" customWidth="1"/>
    <col min="3356" max="3356" width="11.28515625" style="35" bestFit="1" customWidth="1"/>
    <col min="3357" max="3357" width="2.7109375" style="35" customWidth="1"/>
    <col min="3358" max="3358" width="14.42578125" style="35" bestFit="1" customWidth="1"/>
    <col min="3359" max="3359" width="12" style="35" bestFit="1" customWidth="1"/>
    <col min="3360" max="3360" width="13.140625" style="35" bestFit="1" customWidth="1"/>
    <col min="3361" max="3361" width="4" style="35" customWidth="1"/>
    <col min="3362" max="3362" width="11.28515625" style="35" bestFit="1" customWidth="1"/>
    <col min="3363" max="3363" width="2.140625" style="35" bestFit="1" customWidth="1"/>
    <col min="3364" max="3364" width="12.7109375" style="35" bestFit="1" customWidth="1"/>
    <col min="3365" max="3365" width="11.42578125" style="35"/>
    <col min="3366" max="3366" width="13.42578125" style="35" bestFit="1" customWidth="1"/>
    <col min="3367" max="3580" width="11.42578125" style="35"/>
    <col min="3581" max="3581" width="6.28515625" style="35" customWidth="1"/>
    <col min="3582" max="3582" width="40.140625" style="35" customWidth="1"/>
    <col min="3583" max="3583" width="12.7109375" style="35" bestFit="1" customWidth="1"/>
    <col min="3584" max="3584" width="2.5703125" style="35" customWidth="1"/>
    <col min="3585" max="3585" width="14.42578125" style="35" customWidth="1"/>
    <col min="3586" max="3586" width="9.5703125" style="35" customWidth="1"/>
    <col min="3587" max="3587" width="3" style="35" customWidth="1"/>
    <col min="3588" max="3588" width="12.7109375" style="35" bestFit="1" customWidth="1"/>
    <col min="3589" max="3589" width="2.5703125" style="35" customWidth="1"/>
    <col min="3590" max="3590" width="14" style="35" customWidth="1"/>
    <col min="3591" max="3591" width="9.5703125" style="35" customWidth="1"/>
    <col min="3592" max="3592" width="13.140625" style="35" customWidth="1"/>
    <col min="3593" max="3593" width="3" style="35" customWidth="1"/>
    <col min="3594" max="3594" width="11.28515625" style="35" customWidth="1"/>
    <col min="3595" max="3595" width="3.140625" style="35" customWidth="1"/>
    <col min="3596" max="3596" width="14" style="35" customWidth="1"/>
    <col min="3597" max="3597" width="9.7109375" style="35" customWidth="1"/>
    <col min="3598" max="3598" width="14" style="35" customWidth="1"/>
    <col min="3599" max="3599" width="2.7109375" style="35" customWidth="1"/>
    <col min="3600" max="3600" width="11.28515625" style="35" customWidth="1"/>
    <col min="3601" max="3601" width="2.7109375" style="35" customWidth="1"/>
    <col min="3602" max="3602" width="14.42578125" style="35" customWidth="1"/>
    <col min="3603" max="3603" width="9.7109375" style="35" customWidth="1"/>
    <col min="3604" max="3604" width="13" style="35" customWidth="1"/>
    <col min="3605" max="3605" width="3.7109375" style="35" customWidth="1"/>
    <col min="3606" max="3606" width="11.28515625" style="35" customWidth="1"/>
    <col min="3607" max="3607" width="2.7109375" style="35" customWidth="1"/>
    <col min="3608" max="3608" width="14.42578125" style="35" customWidth="1"/>
    <col min="3609" max="3609" width="11" style="35" customWidth="1"/>
    <col min="3610" max="3610" width="13.140625" style="35" customWidth="1"/>
    <col min="3611" max="3611" width="4.28515625" style="35" customWidth="1"/>
    <col min="3612" max="3612" width="11.28515625" style="35" bestFit="1" customWidth="1"/>
    <col min="3613" max="3613" width="2.7109375" style="35" customWidth="1"/>
    <col min="3614" max="3614" width="14.42578125" style="35" bestFit="1" customWidth="1"/>
    <col min="3615" max="3615" width="12" style="35" bestFit="1" customWidth="1"/>
    <col min="3616" max="3616" width="13.140625" style="35" bestFit="1" customWidth="1"/>
    <col min="3617" max="3617" width="4" style="35" customWidth="1"/>
    <col min="3618" max="3618" width="11.28515625" style="35" bestFit="1" customWidth="1"/>
    <col min="3619" max="3619" width="2.140625" style="35" bestFit="1" customWidth="1"/>
    <col min="3620" max="3620" width="12.7109375" style="35" bestFit="1" customWidth="1"/>
    <col min="3621" max="3621" width="11.42578125" style="35"/>
    <col min="3622" max="3622" width="13.42578125" style="35" bestFit="1" customWidth="1"/>
    <col min="3623" max="3836" width="11.42578125" style="35"/>
    <col min="3837" max="3837" width="6.28515625" style="35" customWidth="1"/>
    <col min="3838" max="3838" width="40.140625" style="35" customWidth="1"/>
    <col min="3839" max="3839" width="12.7109375" style="35" bestFit="1" customWidth="1"/>
    <col min="3840" max="3840" width="2.5703125" style="35" customWidth="1"/>
    <col min="3841" max="3841" width="14.42578125" style="35" customWidth="1"/>
    <col min="3842" max="3842" width="9.5703125" style="35" customWidth="1"/>
    <col min="3843" max="3843" width="3" style="35" customWidth="1"/>
    <col min="3844" max="3844" width="12.7109375" style="35" bestFit="1" customWidth="1"/>
    <col min="3845" max="3845" width="2.5703125" style="35" customWidth="1"/>
    <col min="3846" max="3846" width="14" style="35" customWidth="1"/>
    <col min="3847" max="3847" width="9.5703125" style="35" customWidth="1"/>
    <col min="3848" max="3848" width="13.140625" style="35" customWidth="1"/>
    <col min="3849" max="3849" width="3" style="35" customWidth="1"/>
    <col min="3850" max="3850" width="11.28515625" style="35" customWidth="1"/>
    <col min="3851" max="3851" width="3.140625" style="35" customWidth="1"/>
    <col min="3852" max="3852" width="14" style="35" customWidth="1"/>
    <col min="3853" max="3853" width="9.7109375" style="35" customWidth="1"/>
    <col min="3854" max="3854" width="14" style="35" customWidth="1"/>
    <col min="3855" max="3855" width="2.7109375" style="35" customWidth="1"/>
    <col min="3856" max="3856" width="11.28515625" style="35" customWidth="1"/>
    <col min="3857" max="3857" width="2.7109375" style="35" customWidth="1"/>
    <col min="3858" max="3858" width="14.42578125" style="35" customWidth="1"/>
    <col min="3859" max="3859" width="9.7109375" style="35" customWidth="1"/>
    <col min="3860" max="3860" width="13" style="35" customWidth="1"/>
    <col min="3861" max="3861" width="3.7109375" style="35" customWidth="1"/>
    <col min="3862" max="3862" width="11.28515625" style="35" customWidth="1"/>
    <col min="3863" max="3863" width="2.7109375" style="35" customWidth="1"/>
    <col min="3864" max="3864" width="14.42578125" style="35" customWidth="1"/>
    <col min="3865" max="3865" width="11" style="35" customWidth="1"/>
    <col min="3866" max="3866" width="13.140625" style="35" customWidth="1"/>
    <col min="3867" max="3867" width="4.28515625" style="35" customWidth="1"/>
    <col min="3868" max="3868" width="11.28515625" style="35" bestFit="1" customWidth="1"/>
    <col min="3869" max="3869" width="2.7109375" style="35" customWidth="1"/>
    <col min="3870" max="3870" width="14.42578125" style="35" bestFit="1" customWidth="1"/>
    <col min="3871" max="3871" width="12" style="35" bestFit="1" customWidth="1"/>
    <col min="3872" max="3872" width="13.140625" style="35" bestFit="1" customWidth="1"/>
    <col min="3873" max="3873" width="4" style="35" customWidth="1"/>
    <col min="3874" max="3874" width="11.28515625" style="35" bestFit="1" customWidth="1"/>
    <col min="3875" max="3875" width="2.140625" style="35" bestFit="1" customWidth="1"/>
    <col min="3876" max="3876" width="12.7109375" style="35" bestFit="1" customWidth="1"/>
    <col min="3877" max="3877" width="11.42578125" style="35"/>
    <col min="3878" max="3878" width="13.42578125" style="35" bestFit="1" customWidth="1"/>
    <col min="3879" max="4092" width="11.42578125" style="35"/>
    <col min="4093" max="4093" width="6.28515625" style="35" customWidth="1"/>
    <col min="4094" max="4094" width="40.140625" style="35" customWidth="1"/>
    <col min="4095" max="4095" width="12.7109375" style="35" bestFit="1" customWidth="1"/>
    <col min="4096" max="4096" width="2.5703125" style="35" customWidth="1"/>
    <col min="4097" max="4097" width="14.42578125" style="35" customWidth="1"/>
    <col min="4098" max="4098" width="9.5703125" style="35" customWidth="1"/>
    <col min="4099" max="4099" width="3" style="35" customWidth="1"/>
    <col min="4100" max="4100" width="12.7109375" style="35" bestFit="1" customWidth="1"/>
    <col min="4101" max="4101" width="2.5703125" style="35" customWidth="1"/>
    <col min="4102" max="4102" width="14" style="35" customWidth="1"/>
    <col min="4103" max="4103" width="9.5703125" style="35" customWidth="1"/>
    <col min="4104" max="4104" width="13.140625" style="35" customWidth="1"/>
    <col min="4105" max="4105" width="3" style="35" customWidth="1"/>
    <col min="4106" max="4106" width="11.28515625" style="35" customWidth="1"/>
    <col min="4107" max="4107" width="3.140625" style="35" customWidth="1"/>
    <col min="4108" max="4108" width="14" style="35" customWidth="1"/>
    <col min="4109" max="4109" width="9.7109375" style="35" customWidth="1"/>
    <col min="4110" max="4110" width="14" style="35" customWidth="1"/>
    <col min="4111" max="4111" width="2.7109375" style="35" customWidth="1"/>
    <col min="4112" max="4112" width="11.28515625" style="35" customWidth="1"/>
    <col min="4113" max="4113" width="2.7109375" style="35" customWidth="1"/>
    <col min="4114" max="4114" width="14.42578125" style="35" customWidth="1"/>
    <col min="4115" max="4115" width="9.7109375" style="35" customWidth="1"/>
    <col min="4116" max="4116" width="13" style="35" customWidth="1"/>
    <col min="4117" max="4117" width="3.7109375" style="35" customWidth="1"/>
    <col min="4118" max="4118" width="11.28515625" style="35" customWidth="1"/>
    <col min="4119" max="4119" width="2.7109375" style="35" customWidth="1"/>
    <col min="4120" max="4120" width="14.42578125" style="35" customWidth="1"/>
    <col min="4121" max="4121" width="11" style="35" customWidth="1"/>
    <col min="4122" max="4122" width="13.140625" style="35" customWidth="1"/>
    <col min="4123" max="4123" width="4.28515625" style="35" customWidth="1"/>
    <col min="4124" max="4124" width="11.28515625" style="35" bestFit="1" customWidth="1"/>
    <col min="4125" max="4125" width="2.7109375" style="35" customWidth="1"/>
    <col min="4126" max="4126" width="14.42578125" style="35" bestFit="1" customWidth="1"/>
    <col min="4127" max="4127" width="12" style="35" bestFit="1" customWidth="1"/>
    <col min="4128" max="4128" width="13.140625" style="35" bestFit="1" customWidth="1"/>
    <col min="4129" max="4129" width="4" style="35" customWidth="1"/>
    <col min="4130" max="4130" width="11.28515625" style="35" bestFit="1" customWidth="1"/>
    <col min="4131" max="4131" width="2.140625" style="35" bestFit="1" customWidth="1"/>
    <col min="4132" max="4132" width="12.7109375" style="35" bestFit="1" customWidth="1"/>
    <col min="4133" max="4133" width="11.42578125" style="35"/>
    <col min="4134" max="4134" width="13.42578125" style="35" bestFit="1" customWidth="1"/>
    <col min="4135" max="4348" width="11.42578125" style="35"/>
    <col min="4349" max="4349" width="6.28515625" style="35" customWidth="1"/>
    <col min="4350" max="4350" width="40.140625" style="35" customWidth="1"/>
    <col min="4351" max="4351" width="12.7109375" style="35" bestFit="1" customWidth="1"/>
    <col min="4352" max="4352" width="2.5703125" style="35" customWidth="1"/>
    <col min="4353" max="4353" width="14.42578125" style="35" customWidth="1"/>
    <col min="4354" max="4354" width="9.5703125" style="35" customWidth="1"/>
    <col min="4355" max="4355" width="3" style="35" customWidth="1"/>
    <col min="4356" max="4356" width="12.7109375" style="35" bestFit="1" customWidth="1"/>
    <col min="4357" max="4357" width="2.5703125" style="35" customWidth="1"/>
    <col min="4358" max="4358" width="14" style="35" customWidth="1"/>
    <col min="4359" max="4359" width="9.5703125" style="35" customWidth="1"/>
    <col min="4360" max="4360" width="13.140625" style="35" customWidth="1"/>
    <col min="4361" max="4361" width="3" style="35" customWidth="1"/>
    <col min="4362" max="4362" width="11.28515625" style="35" customWidth="1"/>
    <col min="4363" max="4363" width="3.140625" style="35" customWidth="1"/>
    <col min="4364" max="4364" width="14" style="35" customWidth="1"/>
    <col min="4365" max="4365" width="9.7109375" style="35" customWidth="1"/>
    <col min="4366" max="4366" width="14" style="35" customWidth="1"/>
    <col min="4367" max="4367" width="2.7109375" style="35" customWidth="1"/>
    <col min="4368" max="4368" width="11.28515625" style="35" customWidth="1"/>
    <col min="4369" max="4369" width="2.7109375" style="35" customWidth="1"/>
    <col min="4370" max="4370" width="14.42578125" style="35" customWidth="1"/>
    <col min="4371" max="4371" width="9.7109375" style="35" customWidth="1"/>
    <col min="4372" max="4372" width="13" style="35" customWidth="1"/>
    <col min="4373" max="4373" width="3.7109375" style="35" customWidth="1"/>
    <col min="4374" max="4374" width="11.28515625" style="35" customWidth="1"/>
    <col min="4375" max="4375" width="2.7109375" style="35" customWidth="1"/>
    <col min="4376" max="4376" width="14.42578125" style="35" customWidth="1"/>
    <col min="4377" max="4377" width="11" style="35" customWidth="1"/>
    <col min="4378" max="4378" width="13.140625" style="35" customWidth="1"/>
    <col min="4379" max="4379" width="4.28515625" style="35" customWidth="1"/>
    <col min="4380" max="4380" width="11.28515625" style="35" bestFit="1" customWidth="1"/>
    <col min="4381" max="4381" width="2.7109375" style="35" customWidth="1"/>
    <col min="4382" max="4382" width="14.42578125" style="35" bestFit="1" customWidth="1"/>
    <col min="4383" max="4383" width="12" style="35" bestFit="1" customWidth="1"/>
    <col min="4384" max="4384" width="13.140625" style="35" bestFit="1" customWidth="1"/>
    <col min="4385" max="4385" width="4" style="35" customWidth="1"/>
    <col min="4386" max="4386" width="11.28515625" style="35" bestFit="1" customWidth="1"/>
    <col min="4387" max="4387" width="2.140625" style="35" bestFit="1" customWidth="1"/>
    <col min="4388" max="4388" width="12.7109375" style="35" bestFit="1" customWidth="1"/>
    <col min="4389" max="4389" width="11.42578125" style="35"/>
    <col min="4390" max="4390" width="13.42578125" style="35" bestFit="1" customWidth="1"/>
    <col min="4391" max="4604" width="11.42578125" style="35"/>
    <col min="4605" max="4605" width="6.28515625" style="35" customWidth="1"/>
    <col min="4606" max="4606" width="40.140625" style="35" customWidth="1"/>
    <col min="4607" max="4607" width="12.7109375" style="35" bestFit="1" customWidth="1"/>
    <col min="4608" max="4608" width="2.5703125" style="35" customWidth="1"/>
    <col min="4609" max="4609" width="14.42578125" style="35" customWidth="1"/>
    <col min="4610" max="4610" width="9.5703125" style="35" customWidth="1"/>
    <col min="4611" max="4611" width="3" style="35" customWidth="1"/>
    <col min="4612" max="4612" width="12.7109375" style="35" bestFit="1" customWidth="1"/>
    <col min="4613" max="4613" width="2.5703125" style="35" customWidth="1"/>
    <col min="4614" max="4614" width="14" style="35" customWidth="1"/>
    <col min="4615" max="4615" width="9.5703125" style="35" customWidth="1"/>
    <col min="4616" max="4616" width="13.140625" style="35" customWidth="1"/>
    <col min="4617" max="4617" width="3" style="35" customWidth="1"/>
    <col min="4618" max="4618" width="11.28515625" style="35" customWidth="1"/>
    <col min="4619" max="4619" width="3.140625" style="35" customWidth="1"/>
    <col min="4620" max="4620" width="14" style="35" customWidth="1"/>
    <col min="4621" max="4621" width="9.7109375" style="35" customWidth="1"/>
    <col min="4622" max="4622" width="14" style="35" customWidth="1"/>
    <col min="4623" max="4623" width="2.7109375" style="35" customWidth="1"/>
    <col min="4624" max="4624" width="11.28515625" style="35" customWidth="1"/>
    <col min="4625" max="4625" width="2.7109375" style="35" customWidth="1"/>
    <col min="4626" max="4626" width="14.42578125" style="35" customWidth="1"/>
    <col min="4627" max="4627" width="9.7109375" style="35" customWidth="1"/>
    <col min="4628" max="4628" width="13" style="35" customWidth="1"/>
    <col min="4629" max="4629" width="3.7109375" style="35" customWidth="1"/>
    <col min="4630" max="4630" width="11.28515625" style="35" customWidth="1"/>
    <col min="4631" max="4631" width="2.7109375" style="35" customWidth="1"/>
    <col min="4632" max="4632" width="14.42578125" style="35" customWidth="1"/>
    <col min="4633" max="4633" width="11" style="35" customWidth="1"/>
    <col min="4634" max="4634" width="13.140625" style="35" customWidth="1"/>
    <col min="4635" max="4635" width="4.28515625" style="35" customWidth="1"/>
    <col min="4636" max="4636" width="11.28515625" style="35" bestFit="1" customWidth="1"/>
    <col min="4637" max="4637" width="2.7109375" style="35" customWidth="1"/>
    <col min="4638" max="4638" width="14.42578125" style="35" bestFit="1" customWidth="1"/>
    <col min="4639" max="4639" width="12" style="35" bestFit="1" customWidth="1"/>
    <col min="4640" max="4640" width="13.140625" style="35" bestFit="1" customWidth="1"/>
    <col min="4641" max="4641" width="4" style="35" customWidth="1"/>
    <col min="4642" max="4642" width="11.28515625" style="35" bestFit="1" customWidth="1"/>
    <col min="4643" max="4643" width="2.140625" style="35" bestFit="1" customWidth="1"/>
    <col min="4644" max="4644" width="12.7109375" style="35" bestFit="1" customWidth="1"/>
    <col min="4645" max="4645" width="11.42578125" style="35"/>
    <col min="4646" max="4646" width="13.42578125" style="35" bestFit="1" customWidth="1"/>
    <col min="4647" max="4860" width="11.42578125" style="35"/>
    <col min="4861" max="4861" width="6.28515625" style="35" customWidth="1"/>
    <col min="4862" max="4862" width="40.140625" style="35" customWidth="1"/>
    <col min="4863" max="4863" width="12.7109375" style="35" bestFit="1" customWidth="1"/>
    <col min="4864" max="4864" width="2.5703125" style="35" customWidth="1"/>
    <col min="4865" max="4865" width="14.42578125" style="35" customWidth="1"/>
    <col min="4866" max="4866" width="9.5703125" style="35" customWidth="1"/>
    <col min="4867" max="4867" width="3" style="35" customWidth="1"/>
    <col min="4868" max="4868" width="12.7109375" style="35" bestFit="1" customWidth="1"/>
    <col min="4869" max="4869" width="2.5703125" style="35" customWidth="1"/>
    <col min="4870" max="4870" width="14" style="35" customWidth="1"/>
    <col min="4871" max="4871" width="9.5703125" style="35" customWidth="1"/>
    <col min="4872" max="4872" width="13.140625" style="35" customWidth="1"/>
    <col min="4873" max="4873" width="3" style="35" customWidth="1"/>
    <col min="4874" max="4874" width="11.28515625" style="35" customWidth="1"/>
    <col min="4875" max="4875" width="3.140625" style="35" customWidth="1"/>
    <col min="4876" max="4876" width="14" style="35" customWidth="1"/>
    <col min="4877" max="4877" width="9.7109375" style="35" customWidth="1"/>
    <col min="4878" max="4878" width="14" style="35" customWidth="1"/>
    <col min="4879" max="4879" width="2.7109375" style="35" customWidth="1"/>
    <col min="4880" max="4880" width="11.28515625" style="35" customWidth="1"/>
    <col min="4881" max="4881" width="2.7109375" style="35" customWidth="1"/>
    <col min="4882" max="4882" width="14.42578125" style="35" customWidth="1"/>
    <col min="4883" max="4883" width="9.7109375" style="35" customWidth="1"/>
    <col min="4884" max="4884" width="13" style="35" customWidth="1"/>
    <col min="4885" max="4885" width="3.7109375" style="35" customWidth="1"/>
    <col min="4886" max="4886" width="11.28515625" style="35" customWidth="1"/>
    <col min="4887" max="4887" width="2.7109375" style="35" customWidth="1"/>
    <col min="4888" max="4888" width="14.42578125" style="35" customWidth="1"/>
    <col min="4889" max="4889" width="11" style="35" customWidth="1"/>
    <col min="4890" max="4890" width="13.140625" style="35" customWidth="1"/>
    <col min="4891" max="4891" width="4.28515625" style="35" customWidth="1"/>
    <col min="4892" max="4892" width="11.28515625" style="35" bestFit="1" customWidth="1"/>
    <col min="4893" max="4893" width="2.7109375" style="35" customWidth="1"/>
    <col min="4894" max="4894" width="14.42578125" style="35" bestFit="1" customWidth="1"/>
    <col min="4895" max="4895" width="12" style="35" bestFit="1" customWidth="1"/>
    <col min="4896" max="4896" width="13.140625" style="35" bestFit="1" customWidth="1"/>
    <col min="4897" max="4897" width="4" style="35" customWidth="1"/>
    <col min="4898" max="4898" width="11.28515625" style="35" bestFit="1" customWidth="1"/>
    <col min="4899" max="4899" width="2.140625" style="35" bestFit="1" customWidth="1"/>
    <col min="4900" max="4900" width="12.7109375" style="35" bestFit="1" customWidth="1"/>
    <col min="4901" max="4901" width="11.42578125" style="35"/>
    <col min="4902" max="4902" width="13.42578125" style="35" bestFit="1" customWidth="1"/>
    <col min="4903" max="5116" width="11.42578125" style="35"/>
    <col min="5117" max="5117" width="6.28515625" style="35" customWidth="1"/>
    <col min="5118" max="5118" width="40.140625" style="35" customWidth="1"/>
    <col min="5119" max="5119" width="12.7109375" style="35" bestFit="1" customWidth="1"/>
    <col min="5120" max="5120" width="2.5703125" style="35" customWidth="1"/>
    <col min="5121" max="5121" width="14.42578125" style="35" customWidth="1"/>
    <col min="5122" max="5122" width="9.5703125" style="35" customWidth="1"/>
    <col min="5123" max="5123" width="3" style="35" customWidth="1"/>
    <col min="5124" max="5124" width="12.7109375" style="35" bestFit="1" customWidth="1"/>
    <col min="5125" max="5125" width="2.5703125" style="35" customWidth="1"/>
    <col min="5126" max="5126" width="14" style="35" customWidth="1"/>
    <col min="5127" max="5127" width="9.5703125" style="35" customWidth="1"/>
    <col min="5128" max="5128" width="13.140625" style="35" customWidth="1"/>
    <col min="5129" max="5129" width="3" style="35" customWidth="1"/>
    <col min="5130" max="5130" width="11.28515625" style="35" customWidth="1"/>
    <col min="5131" max="5131" width="3.140625" style="35" customWidth="1"/>
    <col min="5132" max="5132" width="14" style="35" customWidth="1"/>
    <col min="5133" max="5133" width="9.7109375" style="35" customWidth="1"/>
    <col min="5134" max="5134" width="14" style="35" customWidth="1"/>
    <col min="5135" max="5135" width="2.7109375" style="35" customWidth="1"/>
    <col min="5136" max="5136" width="11.28515625" style="35" customWidth="1"/>
    <col min="5137" max="5137" width="2.7109375" style="35" customWidth="1"/>
    <col min="5138" max="5138" width="14.42578125" style="35" customWidth="1"/>
    <col min="5139" max="5139" width="9.7109375" style="35" customWidth="1"/>
    <col min="5140" max="5140" width="13" style="35" customWidth="1"/>
    <col min="5141" max="5141" width="3.7109375" style="35" customWidth="1"/>
    <col min="5142" max="5142" width="11.28515625" style="35" customWidth="1"/>
    <col min="5143" max="5143" width="2.7109375" style="35" customWidth="1"/>
    <col min="5144" max="5144" width="14.42578125" style="35" customWidth="1"/>
    <col min="5145" max="5145" width="11" style="35" customWidth="1"/>
    <col min="5146" max="5146" width="13.140625" style="35" customWidth="1"/>
    <col min="5147" max="5147" width="4.28515625" style="35" customWidth="1"/>
    <col min="5148" max="5148" width="11.28515625" style="35" bestFit="1" customWidth="1"/>
    <col min="5149" max="5149" width="2.7109375" style="35" customWidth="1"/>
    <col min="5150" max="5150" width="14.42578125" style="35" bestFit="1" customWidth="1"/>
    <col min="5151" max="5151" width="12" style="35" bestFit="1" customWidth="1"/>
    <col min="5152" max="5152" width="13.140625" style="35" bestFit="1" customWidth="1"/>
    <col min="5153" max="5153" width="4" style="35" customWidth="1"/>
    <col min="5154" max="5154" width="11.28515625" style="35" bestFit="1" customWidth="1"/>
    <col min="5155" max="5155" width="2.140625" style="35" bestFit="1" customWidth="1"/>
    <col min="5156" max="5156" width="12.7109375" style="35" bestFit="1" customWidth="1"/>
    <col min="5157" max="5157" width="11.42578125" style="35"/>
    <col min="5158" max="5158" width="13.42578125" style="35" bestFit="1" customWidth="1"/>
    <col min="5159" max="5372" width="11.42578125" style="35"/>
    <col min="5373" max="5373" width="6.28515625" style="35" customWidth="1"/>
    <col min="5374" max="5374" width="40.140625" style="35" customWidth="1"/>
    <col min="5375" max="5375" width="12.7109375" style="35" bestFit="1" customWidth="1"/>
    <col min="5376" max="5376" width="2.5703125" style="35" customWidth="1"/>
    <col min="5377" max="5377" width="14.42578125" style="35" customWidth="1"/>
    <col min="5378" max="5378" width="9.5703125" style="35" customWidth="1"/>
    <col min="5379" max="5379" width="3" style="35" customWidth="1"/>
    <col min="5380" max="5380" width="12.7109375" style="35" bestFit="1" customWidth="1"/>
    <col min="5381" max="5381" width="2.5703125" style="35" customWidth="1"/>
    <col min="5382" max="5382" width="14" style="35" customWidth="1"/>
    <col min="5383" max="5383" width="9.5703125" style="35" customWidth="1"/>
    <col min="5384" max="5384" width="13.140625" style="35" customWidth="1"/>
    <col min="5385" max="5385" width="3" style="35" customWidth="1"/>
    <col min="5386" max="5386" width="11.28515625" style="35" customWidth="1"/>
    <col min="5387" max="5387" width="3.140625" style="35" customWidth="1"/>
    <col min="5388" max="5388" width="14" style="35" customWidth="1"/>
    <col min="5389" max="5389" width="9.7109375" style="35" customWidth="1"/>
    <col min="5390" max="5390" width="14" style="35" customWidth="1"/>
    <col min="5391" max="5391" width="2.7109375" style="35" customWidth="1"/>
    <col min="5392" max="5392" width="11.28515625" style="35" customWidth="1"/>
    <col min="5393" max="5393" width="2.7109375" style="35" customWidth="1"/>
    <col min="5394" max="5394" width="14.42578125" style="35" customWidth="1"/>
    <col min="5395" max="5395" width="9.7109375" style="35" customWidth="1"/>
    <col min="5396" max="5396" width="13" style="35" customWidth="1"/>
    <col min="5397" max="5397" width="3.7109375" style="35" customWidth="1"/>
    <col min="5398" max="5398" width="11.28515625" style="35" customWidth="1"/>
    <col min="5399" max="5399" width="2.7109375" style="35" customWidth="1"/>
    <col min="5400" max="5400" width="14.42578125" style="35" customWidth="1"/>
    <col min="5401" max="5401" width="11" style="35" customWidth="1"/>
    <col min="5402" max="5402" width="13.140625" style="35" customWidth="1"/>
    <col min="5403" max="5403" width="4.28515625" style="35" customWidth="1"/>
    <col min="5404" max="5404" width="11.28515625" style="35" bestFit="1" customWidth="1"/>
    <col min="5405" max="5405" width="2.7109375" style="35" customWidth="1"/>
    <col min="5406" max="5406" width="14.42578125" style="35" bestFit="1" customWidth="1"/>
    <col min="5407" max="5407" width="12" style="35" bestFit="1" customWidth="1"/>
    <col min="5408" max="5408" width="13.140625" style="35" bestFit="1" customWidth="1"/>
    <col min="5409" max="5409" width="4" style="35" customWidth="1"/>
    <col min="5410" max="5410" width="11.28515625" style="35" bestFit="1" customWidth="1"/>
    <col min="5411" max="5411" width="2.140625" style="35" bestFit="1" customWidth="1"/>
    <col min="5412" max="5412" width="12.7109375" style="35" bestFit="1" customWidth="1"/>
    <col min="5413" max="5413" width="11.42578125" style="35"/>
    <col min="5414" max="5414" width="13.42578125" style="35" bestFit="1" customWidth="1"/>
    <col min="5415" max="5628" width="11.42578125" style="35"/>
    <col min="5629" max="5629" width="6.28515625" style="35" customWidth="1"/>
    <col min="5630" max="5630" width="40.140625" style="35" customWidth="1"/>
    <col min="5631" max="5631" width="12.7109375" style="35" bestFit="1" customWidth="1"/>
    <col min="5632" max="5632" width="2.5703125" style="35" customWidth="1"/>
    <col min="5633" max="5633" width="14.42578125" style="35" customWidth="1"/>
    <col min="5634" max="5634" width="9.5703125" style="35" customWidth="1"/>
    <col min="5635" max="5635" width="3" style="35" customWidth="1"/>
    <col min="5636" max="5636" width="12.7109375" style="35" bestFit="1" customWidth="1"/>
    <col min="5637" max="5637" width="2.5703125" style="35" customWidth="1"/>
    <col min="5638" max="5638" width="14" style="35" customWidth="1"/>
    <col min="5639" max="5639" width="9.5703125" style="35" customWidth="1"/>
    <col min="5640" max="5640" width="13.140625" style="35" customWidth="1"/>
    <col min="5641" max="5641" width="3" style="35" customWidth="1"/>
    <col min="5642" max="5642" width="11.28515625" style="35" customWidth="1"/>
    <col min="5643" max="5643" width="3.140625" style="35" customWidth="1"/>
    <col min="5644" max="5644" width="14" style="35" customWidth="1"/>
    <col min="5645" max="5645" width="9.7109375" style="35" customWidth="1"/>
    <col min="5646" max="5646" width="14" style="35" customWidth="1"/>
    <col min="5647" max="5647" width="2.7109375" style="35" customWidth="1"/>
    <col min="5648" max="5648" width="11.28515625" style="35" customWidth="1"/>
    <col min="5649" max="5649" width="2.7109375" style="35" customWidth="1"/>
    <col min="5650" max="5650" width="14.42578125" style="35" customWidth="1"/>
    <col min="5651" max="5651" width="9.7109375" style="35" customWidth="1"/>
    <col min="5652" max="5652" width="13" style="35" customWidth="1"/>
    <col min="5653" max="5653" width="3.7109375" style="35" customWidth="1"/>
    <col min="5654" max="5654" width="11.28515625" style="35" customWidth="1"/>
    <col min="5655" max="5655" width="2.7109375" style="35" customWidth="1"/>
    <col min="5656" max="5656" width="14.42578125" style="35" customWidth="1"/>
    <col min="5657" max="5657" width="11" style="35" customWidth="1"/>
    <col min="5658" max="5658" width="13.140625" style="35" customWidth="1"/>
    <col min="5659" max="5659" width="4.28515625" style="35" customWidth="1"/>
    <col min="5660" max="5660" width="11.28515625" style="35" bestFit="1" customWidth="1"/>
    <col min="5661" max="5661" width="2.7109375" style="35" customWidth="1"/>
    <col min="5662" max="5662" width="14.42578125" style="35" bestFit="1" customWidth="1"/>
    <col min="5663" max="5663" width="12" style="35" bestFit="1" customWidth="1"/>
    <col min="5664" max="5664" width="13.140625" style="35" bestFit="1" customWidth="1"/>
    <col min="5665" max="5665" width="4" style="35" customWidth="1"/>
    <col min="5666" max="5666" width="11.28515625" style="35" bestFit="1" customWidth="1"/>
    <col min="5667" max="5667" width="2.140625" style="35" bestFit="1" customWidth="1"/>
    <col min="5668" max="5668" width="12.7109375" style="35" bestFit="1" customWidth="1"/>
    <col min="5669" max="5669" width="11.42578125" style="35"/>
    <col min="5670" max="5670" width="13.42578125" style="35" bestFit="1" customWidth="1"/>
    <col min="5671" max="5884" width="11.42578125" style="35"/>
    <col min="5885" max="5885" width="6.28515625" style="35" customWidth="1"/>
    <col min="5886" max="5886" width="40.140625" style="35" customWidth="1"/>
    <col min="5887" max="5887" width="12.7109375" style="35" bestFit="1" customWidth="1"/>
    <col min="5888" max="5888" width="2.5703125" style="35" customWidth="1"/>
    <col min="5889" max="5889" width="14.42578125" style="35" customWidth="1"/>
    <col min="5890" max="5890" width="9.5703125" style="35" customWidth="1"/>
    <col min="5891" max="5891" width="3" style="35" customWidth="1"/>
    <col min="5892" max="5892" width="12.7109375" style="35" bestFit="1" customWidth="1"/>
    <col min="5893" max="5893" width="2.5703125" style="35" customWidth="1"/>
    <col min="5894" max="5894" width="14" style="35" customWidth="1"/>
    <col min="5895" max="5895" width="9.5703125" style="35" customWidth="1"/>
    <col min="5896" max="5896" width="13.140625" style="35" customWidth="1"/>
    <col min="5897" max="5897" width="3" style="35" customWidth="1"/>
    <col min="5898" max="5898" width="11.28515625" style="35" customWidth="1"/>
    <col min="5899" max="5899" width="3.140625" style="35" customWidth="1"/>
    <col min="5900" max="5900" width="14" style="35" customWidth="1"/>
    <col min="5901" max="5901" width="9.7109375" style="35" customWidth="1"/>
    <col min="5902" max="5902" width="14" style="35" customWidth="1"/>
    <col min="5903" max="5903" width="2.7109375" style="35" customWidth="1"/>
    <col min="5904" max="5904" width="11.28515625" style="35" customWidth="1"/>
    <col min="5905" max="5905" width="2.7109375" style="35" customWidth="1"/>
    <col min="5906" max="5906" width="14.42578125" style="35" customWidth="1"/>
    <col min="5907" max="5907" width="9.7109375" style="35" customWidth="1"/>
    <col min="5908" max="5908" width="13" style="35" customWidth="1"/>
    <col min="5909" max="5909" width="3.7109375" style="35" customWidth="1"/>
    <col min="5910" max="5910" width="11.28515625" style="35" customWidth="1"/>
    <col min="5911" max="5911" width="2.7109375" style="35" customWidth="1"/>
    <col min="5912" max="5912" width="14.42578125" style="35" customWidth="1"/>
    <col min="5913" max="5913" width="11" style="35" customWidth="1"/>
    <col min="5914" max="5914" width="13.140625" style="35" customWidth="1"/>
    <col min="5915" max="5915" width="4.28515625" style="35" customWidth="1"/>
    <col min="5916" max="5916" width="11.28515625" style="35" bestFit="1" customWidth="1"/>
    <col min="5917" max="5917" width="2.7109375" style="35" customWidth="1"/>
    <col min="5918" max="5918" width="14.42578125" style="35" bestFit="1" customWidth="1"/>
    <col min="5919" max="5919" width="12" style="35" bestFit="1" customWidth="1"/>
    <col min="5920" max="5920" width="13.140625" style="35" bestFit="1" customWidth="1"/>
    <col min="5921" max="5921" width="4" style="35" customWidth="1"/>
    <col min="5922" max="5922" width="11.28515625" style="35" bestFit="1" customWidth="1"/>
    <col min="5923" max="5923" width="2.140625" style="35" bestFit="1" customWidth="1"/>
    <col min="5924" max="5924" width="12.7109375" style="35" bestFit="1" customWidth="1"/>
    <col min="5925" max="5925" width="11.42578125" style="35"/>
    <col min="5926" max="5926" width="13.42578125" style="35" bestFit="1" customWidth="1"/>
    <col min="5927" max="6140" width="11.42578125" style="35"/>
    <col min="6141" max="6141" width="6.28515625" style="35" customWidth="1"/>
    <col min="6142" max="6142" width="40.140625" style="35" customWidth="1"/>
    <col min="6143" max="6143" width="12.7109375" style="35" bestFit="1" customWidth="1"/>
    <col min="6144" max="6144" width="2.5703125" style="35" customWidth="1"/>
    <col min="6145" max="6145" width="14.42578125" style="35" customWidth="1"/>
    <col min="6146" max="6146" width="9.5703125" style="35" customWidth="1"/>
    <col min="6147" max="6147" width="3" style="35" customWidth="1"/>
    <col min="6148" max="6148" width="12.7109375" style="35" bestFit="1" customWidth="1"/>
    <col min="6149" max="6149" width="2.5703125" style="35" customWidth="1"/>
    <col min="6150" max="6150" width="14" style="35" customWidth="1"/>
    <col min="6151" max="6151" width="9.5703125" style="35" customWidth="1"/>
    <col min="6152" max="6152" width="13.140625" style="35" customWidth="1"/>
    <col min="6153" max="6153" width="3" style="35" customWidth="1"/>
    <col min="6154" max="6154" width="11.28515625" style="35" customWidth="1"/>
    <col min="6155" max="6155" width="3.140625" style="35" customWidth="1"/>
    <col min="6156" max="6156" width="14" style="35" customWidth="1"/>
    <col min="6157" max="6157" width="9.7109375" style="35" customWidth="1"/>
    <col min="6158" max="6158" width="14" style="35" customWidth="1"/>
    <col min="6159" max="6159" width="2.7109375" style="35" customWidth="1"/>
    <col min="6160" max="6160" width="11.28515625" style="35" customWidth="1"/>
    <col min="6161" max="6161" width="2.7109375" style="35" customWidth="1"/>
    <col min="6162" max="6162" width="14.42578125" style="35" customWidth="1"/>
    <col min="6163" max="6163" width="9.7109375" style="35" customWidth="1"/>
    <col min="6164" max="6164" width="13" style="35" customWidth="1"/>
    <col min="6165" max="6165" width="3.7109375" style="35" customWidth="1"/>
    <col min="6166" max="6166" width="11.28515625" style="35" customWidth="1"/>
    <col min="6167" max="6167" width="2.7109375" style="35" customWidth="1"/>
    <col min="6168" max="6168" width="14.42578125" style="35" customWidth="1"/>
    <col min="6169" max="6169" width="11" style="35" customWidth="1"/>
    <col min="6170" max="6170" width="13.140625" style="35" customWidth="1"/>
    <col min="6171" max="6171" width="4.28515625" style="35" customWidth="1"/>
    <col min="6172" max="6172" width="11.28515625" style="35" bestFit="1" customWidth="1"/>
    <col min="6173" max="6173" width="2.7109375" style="35" customWidth="1"/>
    <col min="6174" max="6174" width="14.42578125" style="35" bestFit="1" customWidth="1"/>
    <col min="6175" max="6175" width="12" style="35" bestFit="1" customWidth="1"/>
    <col min="6176" max="6176" width="13.140625" style="35" bestFit="1" customWidth="1"/>
    <col min="6177" max="6177" width="4" style="35" customWidth="1"/>
    <col min="6178" max="6178" width="11.28515625" style="35" bestFit="1" customWidth="1"/>
    <col min="6179" max="6179" width="2.140625" style="35" bestFit="1" customWidth="1"/>
    <col min="6180" max="6180" width="12.7109375" style="35" bestFit="1" customWidth="1"/>
    <col min="6181" max="6181" width="11.42578125" style="35"/>
    <col min="6182" max="6182" width="13.42578125" style="35" bestFit="1" customWidth="1"/>
    <col min="6183" max="6396" width="11.42578125" style="35"/>
    <col min="6397" max="6397" width="6.28515625" style="35" customWidth="1"/>
    <col min="6398" max="6398" width="40.140625" style="35" customWidth="1"/>
    <col min="6399" max="6399" width="12.7109375" style="35" bestFit="1" customWidth="1"/>
    <col min="6400" max="6400" width="2.5703125" style="35" customWidth="1"/>
    <col min="6401" max="6401" width="14.42578125" style="35" customWidth="1"/>
    <col min="6402" max="6402" width="9.5703125" style="35" customWidth="1"/>
    <col min="6403" max="6403" width="3" style="35" customWidth="1"/>
    <col min="6404" max="6404" width="12.7109375" style="35" bestFit="1" customWidth="1"/>
    <col min="6405" max="6405" width="2.5703125" style="35" customWidth="1"/>
    <col min="6406" max="6406" width="14" style="35" customWidth="1"/>
    <col min="6407" max="6407" width="9.5703125" style="35" customWidth="1"/>
    <col min="6408" max="6408" width="13.140625" style="35" customWidth="1"/>
    <col min="6409" max="6409" width="3" style="35" customWidth="1"/>
    <col min="6410" max="6410" width="11.28515625" style="35" customWidth="1"/>
    <col min="6411" max="6411" width="3.140625" style="35" customWidth="1"/>
    <col min="6412" max="6412" width="14" style="35" customWidth="1"/>
    <col min="6413" max="6413" width="9.7109375" style="35" customWidth="1"/>
    <col min="6414" max="6414" width="14" style="35" customWidth="1"/>
    <col min="6415" max="6415" width="2.7109375" style="35" customWidth="1"/>
    <col min="6416" max="6416" width="11.28515625" style="35" customWidth="1"/>
    <col min="6417" max="6417" width="2.7109375" style="35" customWidth="1"/>
    <col min="6418" max="6418" width="14.42578125" style="35" customWidth="1"/>
    <col min="6419" max="6419" width="9.7109375" style="35" customWidth="1"/>
    <col min="6420" max="6420" width="13" style="35" customWidth="1"/>
    <col min="6421" max="6421" width="3.7109375" style="35" customWidth="1"/>
    <col min="6422" max="6422" width="11.28515625" style="35" customWidth="1"/>
    <col min="6423" max="6423" width="2.7109375" style="35" customWidth="1"/>
    <col min="6424" max="6424" width="14.42578125" style="35" customWidth="1"/>
    <col min="6425" max="6425" width="11" style="35" customWidth="1"/>
    <col min="6426" max="6426" width="13.140625" style="35" customWidth="1"/>
    <col min="6427" max="6427" width="4.28515625" style="35" customWidth="1"/>
    <col min="6428" max="6428" width="11.28515625" style="35" bestFit="1" customWidth="1"/>
    <col min="6429" max="6429" width="2.7109375" style="35" customWidth="1"/>
    <col min="6430" max="6430" width="14.42578125" style="35" bestFit="1" customWidth="1"/>
    <col min="6431" max="6431" width="12" style="35" bestFit="1" customWidth="1"/>
    <col min="6432" max="6432" width="13.140625" style="35" bestFit="1" customWidth="1"/>
    <col min="6433" max="6433" width="4" style="35" customWidth="1"/>
    <col min="6434" max="6434" width="11.28515625" style="35" bestFit="1" customWidth="1"/>
    <col min="6435" max="6435" width="2.140625" style="35" bestFit="1" customWidth="1"/>
    <col min="6436" max="6436" width="12.7109375" style="35" bestFit="1" customWidth="1"/>
    <col min="6437" max="6437" width="11.42578125" style="35"/>
    <col min="6438" max="6438" width="13.42578125" style="35" bestFit="1" customWidth="1"/>
    <col min="6439" max="6652" width="11.42578125" style="35"/>
    <col min="6653" max="6653" width="6.28515625" style="35" customWidth="1"/>
    <col min="6654" max="6654" width="40.140625" style="35" customWidth="1"/>
    <col min="6655" max="6655" width="12.7109375" style="35" bestFit="1" customWidth="1"/>
    <col min="6656" max="6656" width="2.5703125" style="35" customWidth="1"/>
    <col min="6657" max="6657" width="14.42578125" style="35" customWidth="1"/>
    <col min="6658" max="6658" width="9.5703125" style="35" customWidth="1"/>
    <col min="6659" max="6659" width="3" style="35" customWidth="1"/>
    <col min="6660" max="6660" width="12.7109375" style="35" bestFit="1" customWidth="1"/>
    <col min="6661" max="6661" width="2.5703125" style="35" customWidth="1"/>
    <col min="6662" max="6662" width="14" style="35" customWidth="1"/>
    <col min="6663" max="6663" width="9.5703125" style="35" customWidth="1"/>
    <col min="6664" max="6664" width="13.140625" style="35" customWidth="1"/>
    <col min="6665" max="6665" width="3" style="35" customWidth="1"/>
    <col min="6666" max="6666" width="11.28515625" style="35" customWidth="1"/>
    <col min="6667" max="6667" width="3.140625" style="35" customWidth="1"/>
    <col min="6668" max="6668" width="14" style="35" customWidth="1"/>
    <col min="6669" max="6669" width="9.7109375" style="35" customWidth="1"/>
    <col min="6670" max="6670" width="14" style="35" customWidth="1"/>
    <col min="6671" max="6671" width="2.7109375" style="35" customWidth="1"/>
    <col min="6672" max="6672" width="11.28515625" style="35" customWidth="1"/>
    <col min="6673" max="6673" width="2.7109375" style="35" customWidth="1"/>
    <col min="6674" max="6674" width="14.42578125" style="35" customWidth="1"/>
    <col min="6675" max="6675" width="9.7109375" style="35" customWidth="1"/>
    <col min="6676" max="6676" width="13" style="35" customWidth="1"/>
    <col min="6677" max="6677" width="3.7109375" style="35" customWidth="1"/>
    <col min="6678" max="6678" width="11.28515625" style="35" customWidth="1"/>
    <col min="6679" max="6679" width="2.7109375" style="35" customWidth="1"/>
    <col min="6680" max="6680" width="14.42578125" style="35" customWidth="1"/>
    <col min="6681" max="6681" width="11" style="35" customWidth="1"/>
    <col min="6682" max="6682" width="13.140625" style="35" customWidth="1"/>
    <col min="6683" max="6683" width="4.28515625" style="35" customWidth="1"/>
    <col min="6684" max="6684" width="11.28515625" style="35" bestFit="1" customWidth="1"/>
    <col min="6685" max="6685" width="2.7109375" style="35" customWidth="1"/>
    <col min="6686" max="6686" width="14.42578125" style="35" bestFit="1" customWidth="1"/>
    <col min="6687" max="6687" width="12" style="35" bestFit="1" customWidth="1"/>
    <col min="6688" max="6688" width="13.140625" style="35" bestFit="1" customWidth="1"/>
    <col min="6689" max="6689" width="4" style="35" customWidth="1"/>
    <col min="6690" max="6690" width="11.28515625" style="35" bestFit="1" customWidth="1"/>
    <col min="6691" max="6691" width="2.140625" style="35" bestFit="1" customWidth="1"/>
    <col min="6692" max="6692" width="12.7109375" style="35" bestFit="1" customWidth="1"/>
    <col min="6693" max="6693" width="11.42578125" style="35"/>
    <col min="6694" max="6694" width="13.42578125" style="35" bestFit="1" customWidth="1"/>
    <col min="6695" max="6908" width="11.42578125" style="35"/>
    <col min="6909" max="6909" width="6.28515625" style="35" customWidth="1"/>
    <col min="6910" max="6910" width="40.140625" style="35" customWidth="1"/>
    <col min="6911" max="6911" width="12.7109375" style="35" bestFit="1" customWidth="1"/>
    <col min="6912" max="6912" width="2.5703125" style="35" customWidth="1"/>
    <col min="6913" max="6913" width="14.42578125" style="35" customWidth="1"/>
    <col min="6914" max="6914" width="9.5703125" style="35" customWidth="1"/>
    <col min="6915" max="6915" width="3" style="35" customWidth="1"/>
    <col min="6916" max="6916" width="12.7109375" style="35" bestFit="1" customWidth="1"/>
    <col min="6917" max="6917" width="2.5703125" style="35" customWidth="1"/>
    <col min="6918" max="6918" width="14" style="35" customWidth="1"/>
    <col min="6919" max="6919" width="9.5703125" style="35" customWidth="1"/>
    <col min="6920" max="6920" width="13.140625" style="35" customWidth="1"/>
    <col min="6921" max="6921" width="3" style="35" customWidth="1"/>
    <col min="6922" max="6922" width="11.28515625" style="35" customWidth="1"/>
    <col min="6923" max="6923" width="3.140625" style="35" customWidth="1"/>
    <col min="6924" max="6924" width="14" style="35" customWidth="1"/>
    <col min="6925" max="6925" width="9.7109375" style="35" customWidth="1"/>
    <col min="6926" max="6926" width="14" style="35" customWidth="1"/>
    <col min="6927" max="6927" width="2.7109375" style="35" customWidth="1"/>
    <col min="6928" max="6928" width="11.28515625" style="35" customWidth="1"/>
    <col min="6929" max="6929" width="2.7109375" style="35" customWidth="1"/>
    <col min="6930" max="6930" width="14.42578125" style="35" customWidth="1"/>
    <col min="6931" max="6931" width="9.7109375" style="35" customWidth="1"/>
    <col min="6932" max="6932" width="13" style="35" customWidth="1"/>
    <col min="6933" max="6933" width="3.7109375" style="35" customWidth="1"/>
    <col min="6934" max="6934" width="11.28515625" style="35" customWidth="1"/>
    <col min="6935" max="6935" width="2.7109375" style="35" customWidth="1"/>
    <col min="6936" max="6936" width="14.42578125" style="35" customWidth="1"/>
    <col min="6937" max="6937" width="11" style="35" customWidth="1"/>
    <col min="6938" max="6938" width="13.140625" style="35" customWidth="1"/>
    <col min="6939" max="6939" width="4.28515625" style="35" customWidth="1"/>
    <col min="6940" max="6940" width="11.28515625" style="35" bestFit="1" customWidth="1"/>
    <col min="6941" max="6941" width="2.7109375" style="35" customWidth="1"/>
    <col min="6942" max="6942" width="14.42578125" style="35" bestFit="1" customWidth="1"/>
    <col min="6943" max="6943" width="12" style="35" bestFit="1" customWidth="1"/>
    <col min="6944" max="6944" width="13.140625" style="35" bestFit="1" customWidth="1"/>
    <col min="6945" max="6945" width="4" style="35" customWidth="1"/>
    <col min="6946" max="6946" width="11.28515625" style="35" bestFit="1" customWidth="1"/>
    <col min="6947" max="6947" width="2.140625" style="35" bestFit="1" customWidth="1"/>
    <col min="6948" max="6948" width="12.7109375" style="35" bestFit="1" customWidth="1"/>
    <col min="6949" max="6949" width="11.42578125" style="35"/>
    <col min="6950" max="6950" width="13.42578125" style="35" bestFit="1" customWidth="1"/>
    <col min="6951" max="7164" width="11.42578125" style="35"/>
    <col min="7165" max="7165" width="6.28515625" style="35" customWidth="1"/>
    <col min="7166" max="7166" width="40.140625" style="35" customWidth="1"/>
    <col min="7167" max="7167" width="12.7109375" style="35" bestFit="1" customWidth="1"/>
    <col min="7168" max="7168" width="2.5703125" style="35" customWidth="1"/>
    <col min="7169" max="7169" width="14.42578125" style="35" customWidth="1"/>
    <col min="7170" max="7170" width="9.5703125" style="35" customWidth="1"/>
    <col min="7171" max="7171" width="3" style="35" customWidth="1"/>
    <col min="7172" max="7172" width="12.7109375" style="35" bestFit="1" customWidth="1"/>
    <col min="7173" max="7173" width="2.5703125" style="35" customWidth="1"/>
    <col min="7174" max="7174" width="14" style="35" customWidth="1"/>
    <col min="7175" max="7175" width="9.5703125" style="35" customWidth="1"/>
    <col min="7176" max="7176" width="13.140625" style="35" customWidth="1"/>
    <col min="7177" max="7177" width="3" style="35" customWidth="1"/>
    <col min="7178" max="7178" width="11.28515625" style="35" customWidth="1"/>
    <col min="7179" max="7179" width="3.140625" style="35" customWidth="1"/>
    <col min="7180" max="7180" width="14" style="35" customWidth="1"/>
    <col min="7181" max="7181" width="9.7109375" style="35" customWidth="1"/>
    <col min="7182" max="7182" width="14" style="35" customWidth="1"/>
    <col min="7183" max="7183" width="2.7109375" style="35" customWidth="1"/>
    <col min="7184" max="7184" width="11.28515625" style="35" customWidth="1"/>
    <col min="7185" max="7185" width="2.7109375" style="35" customWidth="1"/>
    <col min="7186" max="7186" width="14.42578125" style="35" customWidth="1"/>
    <col min="7187" max="7187" width="9.7109375" style="35" customWidth="1"/>
    <col min="7188" max="7188" width="13" style="35" customWidth="1"/>
    <col min="7189" max="7189" width="3.7109375" style="35" customWidth="1"/>
    <col min="7190" max="7190" width="11.28515625" style="35" customWidth="1"/>
    <col min="7191" max="7191" width="2.7109375" style="35" customWidth="1"/>
    <col min="7192" max="7192" width="14.42578125" style="35" customWidth="1"/>
    <col min="7193" max="7193" width="11" style="35" customWidth="1"/>
    <col min="7194" max="7194" width="13.140625" style="35" customWidth="1"/>
    <col min="7195" max="7195" width="4.28515625" style="35" customWidth="1"/>
    <col min="7196" max="7196" width="11.28515625" style="35" bestFit="1" customWidth="1"/>
    <col min="7197" max="7197" width="2.7109375" style="35" customWidth="1"/>
    <col min="7198" max="7198" width="14.42578125" style="35" bestFit="1" customWidth="1"/>
    <col min="7199" max="7199" width="12" style="35" bestFit="1" customWidth="1"/>
    <col min="7200" max="7200" width="13.140625" style="35" bestFit="1" customWidth="1"/>
    <col min="7201" max="7201" width="4" style="35" customWidth="1"/>
    <col min="7202" max="7202" width="11.28515625" style="35" bestFit="1" customWidth="1"/>
    <col min="7203" max="7203" width="2.140625" style="35" bestFit="1" customWidth="1"/>
    <col min="7204" max="7204" width="12.7109375" style="35" bestFit="1" customWidth="1"/>
    <col min="7205" max="7205" width="11.42578125" style="35"/>
    <col min="7206" max="7206" width="13.42578125" style="35" bestFit="1" customWidth="1"/>
    <col min="7207" max="7420" width="11.42578125" style="35"/>
    <col min="7421" max="7421" width="6.28515625" style="35" customWidth="1"/>
    <col min="7422" max="7422" width="40.140625" style="35" customWidth="1"/>
    <col min="7423" max="7423" width="12.7109375" style="35" bestFit="1" customWidth="1"/>
    <col min="7424" max="7424" width="2.5703125" style="35" customWidth="1"/>
    <col min="7425" max="7425" width="14.42578125" style="35" customWidth="1"/>
    <col min="7426" max="7426" width="9.5703125" style="35" customWidth="1"/>
    <col min="7427" max="7427" width="3" style="35" customWidth="1"/>
    <col min="7428" max="7428" width="12.7109375" style="35" bestFit="1" customWidth="1"/>
    <col min="7429" max="7429" width="2.5703125" style="35" customWidth="1"/>
    <col min="7430" max="7430" width="14" style="35" customWidth="1"/>
    <col min="7431" max="7431" width="9.5703125" style="35" customWidth="1"/>
    <col min="7432" max="7432" width="13.140625" style="35" customWidth="1"/>
    <col min="7433" max="7433" width="3" style="35" customWidth="1"/>
    <col min="7434" max="7434" width="11.28515625" style="35" customWidth="1"/>
    <col min="7435" max="7435" width="3.140625" style="35" customWidth="1"/>
    <col min="7436" max="7436" width="14" style="35" customWidth="1"/>
    <col min="7437" max="7437" width="9.7109375" style="35" customWidth="1"/>
    <col min="7438" max="7438" width="14" style="35" customWidth="1"/>
    <col min="7439" max="7439" width="2.7109375" style="35" customWidth="1"/>
    <col min="7440" max="7440" width="11.28515625" style="35" customWidth="1"/>
    <col min="7441" max="7441" width="2.7109375" style="35" customWidth="1"/>
    <col min="7442" max="7442" width="14.42578125" style="35" customWidth="1"/>
    <col min="7443" max="7443" width="9.7109375" style="35" customWidth="1"/>
    <col min="7444" max="7444" width="13" style="35" customWidth="1"/>
    <col min="7445" max="7445" width="3.7109375" style="35" customWidth="1"/>
    <col min="7446" max="7446" width="11.28515625" style="35" customWidth="1"/>
    <col min="7447" max="7447" width="2.7109375" style="35" customWidth="1"/>
    <col min="7448" max="7448" width="14.42578125" style="35" customWidth="1"/>
    <col min="7449" max="7449" width="11" style="35" customWidth="1"/>
    <col min="7450" max="7450" width="13.140625" style="35" customWidth="1"/>
    <col min="7451" max="7451" width="4.28515625" style="35" customWidth="1"/>
    <col min="7452" max="7452" width="11.28515625" style="35" bestFit="1" customWidth="1"/>
    <col min="7453" max="7453" width="2.7109375" style="35" customWidth="1"/>
    <col min="7454" max="7454" width="14.42578125" style="35" bestFit="1" customWidth="1"/>
    <col min="7455" max="7455" width="12" style="35" bestFit="1" customWidth="1"/>
    <col min="7456" max="7456" width="13.140625" style="35" bestFit="1" customWidth="1"/>
    <col min="7457" max="7457" width="4" style="35" customWidth="1"/>
    <col min="7458" max="7458" width="11.28515625" style="35" bestFit="1" customWidth="1"/>
    <col min="7459" max="7459" width="2.140625" style="35" bestFit="1" customWidth="1"/>
    <col min="7460" max="7460" width="12.7109375" style="35" bestFit="1" customWidth="1"/>
    <col min="7461" max="7461" width="11.42578125" style="35"/>
    <col min="7462" max="7462" width="13.42578125" style="35" bestFit="1" customWidth="1"/>
    <col min="7463" max="7676" width="11.42578125" style="35"/>
    <col min="7677" max="7677" width="6.28515625" style="35" customWidth="1"/>
    <col min="7678" max="7678" width="40.140625" style="35" customWidth="1"/>
    <col min="7679" max="7679" width="12.7109375" style="35" bestFit="1" customWidth="1"/>
    <col min="7680" max="7680" width="2.5703125" style="35" customWidth="1"/>
    <col min="7681" max="7681" width="14.42578125" style="35" customWidth="1"/>
    <col min="7682" max="7682" width="9.5703125" style="35" customWidth="1"/>
    <col min="7683" max="7683" width="3" style="35" customWidth="1"/>
    <col min="7684" max="7684" width="12.7109375" style="35" bestFit="1" customWidth="1"/>
    <col min="7685" max="7685" width="2.5703125" style="35" customWidth="1"/>
    <col min="7686" max="7686" width="14" style="35" customWidth="1"/>
    <col min="7687" max="7687" width="9.5703125" style="35" customWidth="1"/>
    <col min="7688" max="7688" width="13.140625" style="35" customWidth="1"/>
    <col min="7689" max="7689" width="3" style="35" customWidth="1"/>
    <col min="7690" max="7690" width="11.28515625" style="35" customWidth="1"/>
    <col min="7691" max="7691" width="3.140625" style="35" customWidth="1"/>
    <col min="7692" max="7692" width="14" style="35" customWidth="1"/>
    <col min="7693" max="7693" width="9.7109375" style="35" customWidth="1"/>
    <col min="7694" max="7694" width="14" style="35" customWidth="1"/>
    <col min="7695" max="7695" width="2.7109375" style="35" customWidth="1"/>
    <col min="7696" max="7696" width="11.28515625" style="35" customWidth="1"/>
    <col min="7697" max="7697" width="2.7109375" style="35" customWidth="1"/>
    <col min="7698" max="7698" width="14.42578125" style="35" customWidth="1"/>
    <col min="7699" max="7699" width="9.7109375" style="35" customWidth="1"/>
    <col min="7700" max="7700" width="13" style="35" customWidth="1"/>
    <col min="7701" max="7701" width="3.7109375" style="35" customWidth="1"/>
    <col min="7702" max="7702" width="11.28515625" style="35" customWidth="1"/>
    <col min="7703" max="7703" width="2.7109375" style="35" customWidth="1"/>
    <col min="7704" max="7704" width="14.42578125" style="35" customWidth="1"/>
    <col min="7705" max="7705" width="11" style="35" customWidth="1"/>
    <col min="7706" max="7706" width="13.140625" style="35" customWidth="1"/>
    <col min="7707" max="7707" width="4.28515625" style="35" customWidth="1"/>
    <col min="7708" max="7708" width="11.28515625" style="35" bestFit="1" customWidth="1"/>
    <col min="7709" max="7709" width="2.7109375" style="35" customWidth="1"/>
    <col min="7710" max="7710" width="14.42578125" style="35" bestFit="1" customWidth="1"/>
    <col min="7711" max="7711" width="12" style="35" bestFit="1" customWidth="1"/>
    <col min="7712" max="7712" width="13.140625" style="35" bestFit="1" customWidth="1"/>
    <col min="7713" max="7713" width="4" style="35" customWidth="1"/>
    <col min="7714" max="7714" width="11.28515625" style="35" bestFit="1" customWidth="1"/>
    <col min="7715" max="7715" width="2.140625" style="35" bestFit="1" customWidth="1"/>
    <col min="7716" max="7716" width="12.7109375" style="35" bestFit="1" customWidth="1"/>
    <col min="7717" max="7717" width="11.42578125" style="35"/>
    <col min="7718" max="7718" width="13.42578125" style="35" bestFit="1" customWidth="1"/>
    <col min="7719" max="7932" width="11.42578125" style="35"/>
    <col min="7933" max="7933" width="6.28515625" style="35" customWidth="1"/>
    <col min="7934" max="7934" width="40.140625" style="35" customWidth="1"/>
    <col min="7935" max="7935" width="12.7109375" style="35" bestFit="1" customWidth="1"/>
    <col min="7936" max="7936" width="2.5703125" style="35" customWidth="1"/>
    <col min="7937" max="7937" width="14.42578125" style="35" customWidth="1"/>
    <col min="7938" max="7938" width="9.5703125" style="35" customWidth="1"/>
    <col min="7939" max="7939" width="3" style="35" customWidth="1"/>
    <col min="7940" max="7940" width="12.7109375" style="35" bestFit="1" customWidth="1"/>
    <col min="7941" max="7941" width="2.5703125" style="35" customWidth="1"/>
    <col min="7942" max="7942" width="14" style="35" customWidth="1"/>
    <col min="7943" max="7943" width="9.5703125" style="35" customWidth="1"/>
    <col min="7944" max="7944" width="13.140625" style="35" customWidth="1"/>
    <col min="7945" max="7945" width="3" style="35" customWidth="1"/>
    <col min="7946" max="7946" width="11.28515625" style="35" customWidth="1"/>
    <col min="7947" max="7947" width="3.140625" style="35" customWidth="1"/>
    <col min="7948" max="7948" width="14" style="35" customWidth="1"/>
    <col min="7949" max="7949" width="9.7109375" style="35" customWidth="1"/>
    <col min="7950" max="7950" width="14" style="35" customWidth="1"/>
    <col min="7951" max="7951" width="2.7109375" style="35" customWidth="1"/>
    <col min="7952" max="7952" width="11.28515625" style="35" customWidth="1"/>
    <col min="7953" max="7953" width="2.7109375" style="35" customWidth="1"/>
    <col min="7954" max="7954" width="14.42578125" style="35" customWidth="1"/>
    <col min="7955" max="7955" width="9.7109375" style="35" customWidth="1"/>
    <col min="7956" max="7956" width="13" style="35" customWidth="1"/>
    <col min="7957" max="7957" width="3.7109375" style="35" customWidth="1"/>
    <col min="7958" max="7958" width="11.28515625" style="35" customWidth="1"/>
    <col min="7959" max="7959" width="2.7109375" style="35" customWidth="1"/>
    <col min="7960" max="7960" width="14.42578125" style="35" customWidth="1"/>
    <col min="7961" max="7961" width="11" style="35" customWidth="1"/>
    <col min="7962" max="7962" width="13.140625" style="35" customWidth="1"/>
    <col min="7963" max="7963" width="4.28515625" style="35" customWidth="1"/>
    <col min="7964" max="7964" width="11.28515625" style="35" bestFit="1" customWidth="1"/>
    <col min="7965" max="7965" width="2.7109375" style="35" customWidth="1"/>
    <col min="7966" max="7966" width="14.42578125" style="35" bestFit="1" customWidth="1"/>
    <col min="7967" max="7967" width="12" style="35" bestFit="1" customWidth="1"/>
    <col min="7968" max="7968" width="13.140625" style="35" bestFit="1" customWidth="1"/>
    <col min="7969" max="7969" width="4" style="35" customWidth="1"/>
    <col min="7970" max="7970" width="11.28515625" style="35" bestFit="1" customWidth="1"/>
    <col min="7971" max="7971" width="2.140625" style="35" bestFit="1" customWidth="1"/>
    <col min="7972" max="7972" width="12.7109375" style="35" bestFit="1" customWidth="1"/>
    <col min="7973" max="7973" width="11.42578125" style="35"/>
    <col min="7974" max="7974" width="13.42578125" style="35" bestFit="1" customWidth="1"/>
    <col min="7975" max="8188" width="11.42578125" style="35"/>
    <col min="8189" max="8189" width="6.28515625" style="35" customWidth="1"/>
    <col min="8190" max="8190" width="40.140625" style="35" customWidth="1"/>
    <col min="8191" max="8191" width="12.7109375" style="35" bestFit="1" customWidth="1"/>
    <col min="8192" max="8192" width="2.5703125" style="35" customWidth="1"/>
    <col min="8193" max="8193" width="14.42578125" style="35" customWidth="1"/>
    <col min="8194" max="8194" width="9.5703125" style="35" customWidth="1"/>
    <col min="8195" max="8195" width="3" style="35" customWidth="1"/>
    <col min="8196" max="8196" width="12.7109375" style="35" bestFit="1" customWidth="1"/>
    <col min="8197" max="8197" width="2.5703125" style="35" customWidth="1"/>
    <col min="8198" max="8198" width="14" style="35" customWidth="1"/>
    <col min="8199" max="8199" width="9.5703125" style="35" customWidth="1"/>
    <col min="8200" max="8200" width="13.140625" style="35" customWidth="1"/>
    <col min="8201" max="8201" width="3" style="35" customWidth="1"/>
    <col min="8202" max="8202" width="11.28515625" style="35" customWidth="1"/>
    <col min="8203" max="8203" width="3.140625" style="35" customWidth="1"/>
    <col min="8204" max="8204" width="14" style="35" customWidth="1"/>
    <col min="8205" max="8205" width="9.7109375" style="35" customWidth="1"/>
    <col min="8206" max="8206" width="14" style="35" customWidth="1"/>
    <col min="8207" max="8207" width="2.7109375" style="35" customWidth="1"/>
    <col min="8208" max="8208" width="11.28515625" style="35" customWidth="1"/>
    <col min="8209" max="8209" width="2.7109375" style="35" customWidth="1"/>
    <col min="8210" max="8210" width="14.42578125" style="35" customWidth="1"/>
    <col min="8211" max="8211" width="9.7109375" style="35" customWidth="1"/>
    <col min="8212" max="8212" width="13" style="35" customWidth="1"/>
    <col min="8213" max="8213" width="3.7109375" style="35" customWidth="1"/>
    <col min="8214" max="8214" width="11.28515625" style="35" customWidth="1"/>
    <col min="8215" max="8215" width="2.7109375" style="35" customWidth="1"/>
    <col min="8216" max="8216" width="14.42578125" style="35" customWidth="1"/>
    <col min="8217" max="8217" width="11" style="35" customWidth="1"/>
    <col min="8218" max="8218" width="13.140625" style="35" customWidth="1"/>
    <col min="8219" max="8219" width="4.28515625" style="35" customWidth="1"/>
    <col min="8220" max="8220" width="11.28515625" style="35" bestFit="1" customWidth="1"/>
    <col min="8221" max="8221" width="2.7109375" style="35" customWidth="1"/>
    <col min="8222" max="8222" width="14.42578125" style="35" bestFit="1" customWidth="1"/>
    <col min="8223" max="8223" width="12" style="35" bestFit="1" customWidth="1"/>
    <col min="8224" max="8224" width="13.140625" style="35" bestFit="1" customWidth="1"/>
    <col min="8225" max="8225" width="4" style="35" customWidth="1"/>
    <col min="8226" max="8226" width="11.28515625" style="35" bestFit="1" customWidth="1"/>
    <col min="8227" max="8227" width="2.140625" style="35" bestFit="1" customWidth="1"/>
    <col min="8228" max="8228" width="12.7109375" style="35" bestFit="1" customWidth="1"/>
    <col min="8229" max="8229" width="11.42578125" style="35"/>
    <col min="8230" max="8230" width="13.42578125" style="35" bestFit="1" customWidth="1"/>
    <col min="8231" max="8444" width="11.42578125" style="35"/>
    <col min="8445" max="8445" width="6.28515625" style="35" customWidth="1"/>
    <col min="8446" max="8446" width="40.140625" style="35" customWidth="1"/>
    <col min="8447" max="8447" width="12.7109375" style="35" bestFit="1" customWidth="1"/>
    <col min="8448" max="8448" width="2.5703125" style="35" customWidth="1"/>
    <col min="8449" max="8449" width="14.42578125" style="35" customWidth="1"/>
    <col min="8450" max="8450" width="9.5703125" style="35" customWidth="1"/>
    <col min="8451" max="8451" width="3" style="35" customWidth="1"/>
    <col min="8452" max="8452" width="12.7109375" style="35" bestFit="1" customWidth="1"/>
    <col min="8453" max="8453" width="2.5703125" style="35" customWidth="1"/>
    <col min="8454" max="8454" width="14" style="35" customWidth="1"/>
    <col min="8455" max="8455" width="9.5703125" style="35" customWidth="1"/>
    <col min="8456" max="8456" width="13.140625" style="35" customWidth="1"/>
    <col min="8457" max="8457" width="3" style="35" customWidth="1"/>
    <col min="8458" max="8458" width="11.28515625" style="35" customWidth="1"/>
    <col min="8459" max="8459" width="3.140625" style="35" customWidth="1"/>
    <col min="8460" max="8460" width="14" style="35" customWidth="1"/>
    <col min="8461" max="8461" width="9.7109375" style="35" customWidth="1"/>
    <col min="8462" max="8462" width="14" style="35" customWidth="1"/>
    <col min="8463" max="8463" width="2.7109375" style="35" customWidth="1"/>
    <col min="8464" max="8464" width="11.28515625" style="35" customWidth="1"/>
    <col min="8465" max="8465" width="2.7109375" style="35" customWidth="1"/>
    <col min="8466" max="8466" width="14.42578125" style="35" customWidth="1"/>
    <col min="8467" max="8467" width="9.7109375" style="35" customWidth="1"/>
    <col min="8468" max="8468" width="13" style="35" customWidth="1"/>
    <col min="8469" max="8469" width="3.7109375" style="35" customWidth="1"/>
    <col min="8470" max="8470" width="11.28515625" style="35" customWidth="1"/>
    <col min="8471" max="8471" width="2.7109375" style="35" customWidth="1"/>
    <col min="8472" max="8472" width="14.42578125" style="35" customWidth="1"/>
    <col min="8473" max="8473" width="11" style="35" customWidth="1"/>
    <col min="8474" max="8474" width="13.140625" style="35" customWidth="1"/>
    <col min="8475" max="8475" width="4.28515625" style="35" customWidth="1"/>
    <col min="8476" max="8476" width="11.28515625" style="35" bestFit="1" customWidth="1"/>
    <col min="8477" max="8477" width="2.7109375" style="35" customWidth="1"/>
    <col min="8478" max="8478" width="14.42578125" style="35" bestFit="1" customWidth="1"/>
    <col min="8479" max="8479" width="12" style="35" bestFit="1" customWidth="1"/>
    <col min="8480" max="8480" width="13.140625" style="35" bestFit="1" customWidth="1"/>
    <col min="8481" max="8481" width="4" style="35" customWidth="1"/>
    <col min="8482" max="8482" width="11.28515625" style="35" bestFit="1" customWidth="1"/>
    <col min="8483" max="8483" width="2.140625" style="35" bestFit="1" customWidth="1"/>
    <col min="8484" max="8484" width="12.7109375" style="35" bestFit="1" customWidth="1"/>
    <col min="8485" max="8485" width="11.42578125" style="35"/>
    <col min="8486" max="8486" width="13.42578125" style="35" bestFit="1" customWidth="1"/>
    <col min="8487" max="8700" width="11.42578125" style="35"/>
    <col min="8701" max="8701" width="6.28515625" style="35" customWidth="1"/>
    <col min="8702" max="8702" width="40.140625" style="35" customWidth="1"/>
    <col min="8703" max="8703" width="12.7109375" style="35" bestFit="1" customWidth="1"/>
    <col min="8704" max="8704" width="2.5703125" style="35" customWidth="1"/>
    <col min="8705" max="8705" width="14.42578125" style="35" customWidth="1"/>
    <col min="8706" max="8706" width="9.5703125" style="35" customWidth="1"/>
    <col min="8707" max="8707" width="3" style="35" customWidth="1"/>
    <col min="8708" max="8708" width="12.7109375" style="35" bestFit="1" customWidth="1"/>
    <col min="8709" max="8709" width="2.5703125" style="35" customWidth="1"/>
    <col min="8710" max="8710" width="14" style="35" customWidth="1"/>
    <col min="8711" max="8711" width="9.5703125" style="35" customWidth="1"/>
    <col min="8712" max="8712" width="13.140625" style="35" customWidth="1"/>
    <col min="8713" max="8713" width="3" style="35" customWidth="1"/>
    <col min="8714" max="8714" width="11.28515625" style="35" customWidth="1"/>
    <col min="8715" max="8715" width="3.140625" style="35" customWidth="1"/>
    <col min="8716" max="8716" width="14" style="35" customWidth="1"/>
    <col min="8717" max="8717" width="9.7109375" style="35" customWidth="1"/>
    <col min="8718" max="8718" width="14" style="35" customWidth="1"/>
    <col min="8719" max="8719" width="2.7109375" style="35" customWidth="1"/>
    <col min="8720" max="8720" width="11.28515625" style="35" customWidth="1"/>
    <col min="8721" max="8721" width="2.7109375" style="35" customWidth="1"/>
    <col min="8722" max="8722" width="14.42578125" style="35" customWidth="1"/>
    <col min="8723" max="8723" width="9.7109375" style="35" customWidth="1"/>
    <col min="8724" max="8724" width="13" style="35" customWidth="1"/>
    <col min="8725" max="8725" width="3.7109375" style="35" customWidth="1"/>
    <col min="8726" max="8726" width="11.28515625" style="35" customWidth="1"/>
    <col min="8727" max="8727" width="2.7109375" style="35" customWidth="1"/>
    <col min="8728" max="8728" width="14.42578125" style="35" customWidth="1"/>
    <col min="8729" max="8729" width="11" style="35" customWidth="1"/>
    <col min="8730" max="8730" width="13.140625" style="35" customWidth="1"/>
    <col min="8731" max="8731" width="4.28515625" style="35" customWidth="1"/>
    <col min="8732" max="8732" width="11.28515625" style="35" bestFit="1" customWidth="1"/>
    <col min="8733" max="8733" width="2.7109375" style="35" customWidth="1"/>
    <col min="8734" max="8734" width="14.42578125" style="35" bestFit="1" customWidth="1"/>
    <col min="8735" max="8735" width="12" style="35" bestFit="1" customWidth="1"/>
    <col min="8736" max="8736" width="13.140625" style="35" bestFit="1" customWidth="1"/>
    <col min="8737" max="8737" width="4" style="35" customWidth="1"/>
    <col min="8738" max="8738" width="11.28515625" style="35" bestFit="1" customWidth="1"/>
    <col min="8739" max="8739" width="2.140625" style="35" bestFit="1" customWidth="1"/>
    <col min="8740" max="8740" width="12.7109375" style="35" bestFit="1" customWidth="1"/>
    <col min="8741" max="8741" width="11.42578125" style="35"/>
    <col min="8742" max="8742" width="13.42578125" style="35" bestFit="1" customWidth="1"/>
    <col min="8743" max="8956" width="11.42578125" style="35"/>
    <col min="8957" max="8957" width="6.28515625" style="35" customWidth="1"/>
    <col min="8958" max="8958" width="40.140625" style="35" customWidth="1"/>
    <col min="8959" max="8959" width="12.7109375" style="35" bestFit="1" customWidth="1"/>
    <col min="8960" max="8960" width="2.5703125" style="35" customWidth="1"/>
    <col min="8961" max="8961" width="14.42578125" style="35" customWidth="1"/>
    <col min="8962" max="8962" width="9.5703125" style="35" customWidth="1"/>
    <col min="8963" max="8963" width="3" style="35" customWidth="1"/>
    <col min="8964" max="8964" width="12.7109375" style="35" bestFit="1" customWidth="1"/>
    <col min="8965" max="8965" width="2.5703125" style="35" customWidth="1"/>
    <col min="8966" max="8966" width="14" style="35" customWidth="1"/>
    <col min="8967" max="8967" width="9.5703125" style="35" customWidth="1"/>
    <col min="8968" max="8968" width="13.140625" style="35" customWidth="1"/>
    <col min="8969" max="8969" width="3" style="35" customWidth="1"/>
    <col min="8970" max="8970" width="11.28515625" style="35" customWidth="1"/>
    <col min="8971" max="8971" width="3.140625" style="35" customWidth="1"/>
    <col min="8972" max="8972" width="14" style="35" customWidth="1"/>
    <col min="8973" max="8973" width="9.7109375" style="35" customWidth="1"/>
    <col min="8974" max="8974" width="14" style="35" customWidth="1"/>
    <col min="8975" max="8975" width="2.7109375" style="35" customWidth="1"/>
    <col min="8976" max="8976" width="11.28515625" style="35" customWidth="1"/>
    <col min="8977" max="8977" width="2.7109375" style="35" customWidth="1"/>
    <col min="8978" max="8978" width="14.42578125" style="35" customWidth="1"/>
    <col min="8979" max="8979" width="9.7109375" style="35" customWidth="1"/>
    <col min="8980" max="8980" width="13" style="35" customWidth="1"/>
    <col min="8981" max="8981" width="3.7109375" style="35" customWidth="1"/>
    <col min="8982" max="8982" width="11.28515625" style="35" customWidth="1"/>
    <col min="8983" max="8983" width="2.7109375" style="35" customWidth="1"/>
    <col min="8984" max="8984" width="14.42578125" style="35" customWidth="1"/>
    <col min="8985" max="8985" width="11" style="35" customWidth="1"/>
    <col min="8986" max="8986" width="13.140625" style="35" customWidth="1"/>
    <col min="8987" max="8987" width="4.28515625" style="35" customWidth="1"/>
    <col min="8988" max="8988" width="11.28515625" style="35" bestFit="1" customWidth="1"/>
    <col min="8989" max="8989" width="2.7109375" style="35" customWidth="1"/>
    <col min="8990" max="8990" width="14.42578125" style="35" bestFit="1" customWidth="1"/>
    <col min="8991" max="8991" width="12" style="35" bestFit="1" customWidth="1"/>
    <col min="8992" max="8992" width="13.140625" style="35" bestFit="1" customWidth="1"/>
    <col min="8993" max="8993" width="4" style="35" customWidth="1"/>
    <col min="8994" max="8994" width="11.28515625" style="35" bestFit="1" customWidth="1"/>
    <col min="8995" max="8995" width="2.140625" style="35" bestFit="1" customWidth="1"/>
    <col min="8996" max="8996" width="12.7109375" style="35" bestFit="1" customWidth="1"/>
    <col min="8997" max="8997" width="11.42578125" style="35"/>
    <col min="8998" max="8998" width="13.42578125" style="35" bestFit="1" customWidth="1"/>
    <col min="8999" max="9212" width="11.42578125" style="35"/>
    <col min="9213" max="9213" width="6.28515625" style="35" customWidth="1"/>
    <col min="9214" max="9214" width="40.140625" style="35" customWidth="1"/>
    <col min="9215" max="9215" width="12.7109375" style="35" bestFit="1" customWidth="1"/>
    <col min="9216" max="9216" width="2.5703125" style="35" customWidth="1"/>
    <col min="9217" max="9217" width="14.42578125" style="35" customWidth="1"/>
    <col min="9218" max="9218" width="9.5703125" style="35" customWidth="1"/>
    <col min="9219" max="9219" width="3" style="35" customWidth="1"/>
    <col min="9220" max="9220" width="12.7109375" style="35" bestFit="1" customWidth="1"/>
    <col min="9221" max="9221" width="2.5703125" style="35" customWidth="1"/>
    <col min="9222" max="9222" width="14" style="35" customWidth="1"/>
    <col min="9223" max="9223" width="9.5703125" style="35" customWidth="1"/>
    <col min="9224" max="9224" width="13.140625" style="35" customWidth="1"/>
    <col min="9225" max="9225" width="3" style="35" customWidth="1"/>
    <col min="9226" max="9226" width="11.28515625" style="35" customWidth="1"/>
    <col min="9227" max="9227" width="3.140625" style="35" customWidth="1"/>
    <col min="9228" max="9228" width="14" style="35" customWidth="1"/>
    <col min="9229" max="9229" width="9.7109375" style="35" customWidth="1"/>
    <col min="9230" max="9230" width="14" style="35" customWidth="1"/>
    <col min="9231" max="9231" width="2.7109375" style="35" customWidth="1"/>
    <col min="9232" max="9232" width="11.28515625" style="35" customWidth="1"/>
    <col min="9233" max="9233" width="2.7109375" style="35" customWidth="1"/>
    <col min="9234" max="9234" width="14.42578125" style="35" customWidth="1"/>
    <col min="9235" max="9235" width="9.7109375" style="35" customWidth="1"/>
    <col min="9236" max="9236" width="13" style="35" customWidth="1"/>
    <col min="9237" max="9237" width="3.7109375" style="35" customWidth="1"/>
    <col min="9238" max="9238" width="11.28515625" style="35" customWidth="1"/>
    <col min="9239" max="9239" width="2.7109375" style="35" customWidth="1"/>
    <col min="9240" max="9240" width="14.42578125" style="35" customWidth="1"/>
    <col min="9241" max="9241" width="11" style="35" customWidth="1"/>
    <col min="9242" max="9242" width="13.140625" style="35" customWidth="1"/>
    <col min="9243" max="9243" width="4.28515625" style="35" customWidth="1"/>
    <col min="9244" max="9244" width="11.28515625" style="35" bestFit="1" customWidth="1"/>
    <col min="9245" max="9245" width="2.7109375" style="35" customWidth="1"/>
    <col min="9246" max="9246" width="14.42578125" style="35" bestFit="1" customWidth="1"/>
    <col min="9247" max="9247" width="12" style="35" bestFit="1" customWidth="1"/>
    <col min="9248" max="9248" width="13.140625" style="35" bestFit="1" customWidth="1"/>
    <col min="9249" max="9249" width="4" style="35" customWidth="1"/>
    <col min="9250" max="9250" width="11.28515625" style="35" bestFit="1" customWidth="1"/>
    <col min="9251" max="9251" width="2.140625" style="35" bestFit="1" customWidth="1"/>
    <col min="9252" max="9252" width="12.7109375" style="35" bestFit="1" customWidth="1"/>
    <col min="9253" max="9253" width="11.42578125" style="35"/>
    <col min="9254" max="9254" width="13.42578125" style="35" bestFit="1" customWidth="1"/>
    <col min="9255" max="9468" width="11.42578125" style="35"/>
    <col min="9469" max="9469" width="6.28515625" style="35" customWidth="1"/>
    <col min="9470" max="9470" width="40.140625" style="35" customWidth="1"/>
    <col min="9471" max="9471" width="12.7109375" style="35" bestFit="1" customWidth="1"/>
    <col min="9472" max="9472" width="2.5703125" style="35" customWidth="1"/>
    <col min="9473" max="9473" width="14.42578125" style="35" customWidth="1"/>
    <col min="9474" max="9474" width="9.5703125" style="35" customWidth="1"/>
    <col min="9475" max="9475" width="3" style="35" customWidth="1"/>
    <col min="9476" max="9476" width="12.7109375" style="35" bestFit="1" customWidth="1"/>
    <col min="9477" max="9477" width="2.5703125" style="35" customWidth="1"/>
    <col min="9478" max="9478" width="14" style="35" customWidth="1"/>
    <col min="9479" max="9479" width="9.5703125" style="35" customWidth="1"/>
    <col min="9480" max="9480" width="13.140625" style="35" customWidth="1"/>
    <col min="9481" max="9481" width="3" style="35" customWidth="1"/>
    <col min="9482" max="9482" width="11.28515625" style="35" customWidth="1"/>
    <col min="9483" max="9483" width="3.140625" style="35" customWidth="1"/>
    <col min="9484" max="9484" width="14" style="35" customWidth="1"/>
    <col min="9485" max="9485" width="9.7109375" style="35" customWidth="1"/>
    <col min="9486" max="9486" width="14" style="35" customWidth="1"/>
    <col min="9487" max="9487" width="2.7109375" style="35" customWidth="1"/>
    <col min="9488" max="9488" width="11.28515625" style="35" customWidth="1"/>
    <col min="9489" max="9489" width="2.7109375" style="35" customWidth="1"/>
    <col min="9490" max="9490" width="14.42578125" style="35" customWidth="1"/>
    <col min="9491" max="9491" width="9.7109375" style="35" customWidth="1"/>
    <col min="9492" max="9492" width="13" style="35" customWidth="1"/>
    <col min="9493" max="9493" width="3.7109375" style="35" customWidth="1"/>
    <col min="9494" max="9494" width="11.28515625" style="35" customWidth="1"/>
    <col min="9495" max="9495" width="2.7109375" style="35" customWidth="1"/>
    <col min="9496" max="9496" width="14.42578125" style="35" customWidth="1"/>
    <col min="9497" max="9497" width="11" style="35" customWidth="1"/>
    <col min="9498" max="9498" width="13.140625" style="35" customWidth="1"/>
    <col min="9499" max="9499" width="4.28515625" style="35" customWidth="1"/>
    <col min="9500" max="9500" width="11.28515625" style="35" bestFit="1" customWidth="1"/>
    <col min="9501" max="9501" width="2.7109375" style="35" customWidth="1"/>
    <col min="9502" max="9502" width="14.42578125" style="35" bestFit="1" customWidth="1"/>
    <col min="9503" max="9503" width="12" style="35" bestFit="1" customWidth="1"/>
    <col min="9504" max="9504" width="13.140625" style="35" bestFit="1" customWidth="1"/>
    <col min="9505" max="9505" width="4" style="35" customWidth="1"/>
    <col min="9506" max="9506" width="11.28515625" style="35" bestFit="1" customWidth="1"/>
    <col min="9507" max="9507" width="2.140625" style="35" bestFit="1" customWidth="1"/>
    <col min="9508" max="9508" width="12.7109375" style="35" bestFit="1" customWidth="1"/>
    <col min="9509" max="9509" width="11.42578125" style="35"/>
    <col min="9510" max="9510" width="13.42578125" style="35" bestFit="1" customWidth="1"/>
    <col min="9511" max="9724" width="11.42578125" style="35"/>
    <col min="9725" max="9725" width="6.28515625" style="35" customWidth="1"/>
    <col min="9726" max="9726" width="40.140625" style="35" customWidth="1"/>
    <col min="9727" max="9727" width="12.7109375" style="35" bestFit="1" customWidth="1"/>
    <col min="9728" max="9728" width="2.5703125" style="35" customWidth="1"/>
    <col min="9729" max="9729" width="14.42578125" style="35" customWidth="1"/>
    <col min="9730" max="9730" width="9.5703125" style="35" customWidth="1"/>
    <col min="9731" max="9731" width="3" style="35" customWidth="1"/>
    <col min="9732" max="9732" width="12.7109375" style="35" bestFit="1" customWidth="1"/>
    <col min="9733" max="9733" width="2.5703125" style="35" customWidth="1"/>
    <col min="9734" max="9734" width="14" style="35" customWidth="1"/>
    <col min="9735" max="9735" width="9.5703125" style="35" customWidth="1"/>
    <col min="9736" max="9736" width="13.140625" style="35" customWidth="1"/>
    <col min="9737" max="9737" width="3" style="35" customWidth="1"/>
    <col min="9738" max="9738" width="11.28515625" style="35" customWidth="1"/>
    <col min="9739" max="9739" width="3.140625" style="35" customWidth="1"/>
    <col min="9740" max="9740" width="14" style="35" customWidth="1"/>
    <col min="9741" max="9741" width="9.7109375" style="35" customWidth="1"/>
    <col min="9742" max="9742" width="14" style="35" customWidth="1"/>
    <col min="9743" max="9743" width="2.7109375" style="35" customWidth="1"/>
    <col min="9744" max="9744" width="11.28515625" style="35" customWidth="1"/>
    <col min="9745" max="9745" width="2.7109375" style="35" customWidth="1"/>
    <col min="9746" max="9746" width="14.42578125" style="35" customWidth="1"/>
    <col min="9747" max="9747" width="9.7109375" style="35" customWidth="1"/>
    <col min="9748" max="9748" width="13" style="35" customWidth="1"/>
    <col min="9749" max="9749" width="3.7109375" style="35" customWidth="1"/>
    <col min="9750" max="9750" width="11.28515625" style="35" customWidth="1"/>
    <col min="9751" max="9751" width="2.7109375" style="35" customWidth="1"/>
    <col min="9752" max="9752" width="14.42578125" style="35" customWidth="1"/>
    <col min="9753" max="9753" width="11" style="35" customWidth="1"/>
    <col min="9754" max="9754" width="13.140625" style="35" customWidth="1"/>
    <col min="9755" max="9755" width="4.28515625" style="35" customWidth="1"/>
    <col min="9756" max="9756" width="11.28515625" style="35" bestFit="1" customWidth="1"/>
    <col min="9757" max="9757" width="2.7109375" style="35" customWidth="1"/>
    <col min="9758" max="9758" width="14.42578125" style="35" bestFit="1" customWidth="1"/>
    <col min="9759" max="9759" width="12" style="35" bestFit="1" customWidth="1"/>
    <col min="9760" max="9760" width="13.140625" style="35" bestFit="1" customWidth="1"/>
    <col min="9761" max="9761" width="4" style="35" customWidth="1"/>
    <col min="9762" max="9762" width="11.28515625" style="35" bestFit="1" customWidth="1"/>
    <col min="9763" max="9763" width="2.140625" style="35" bestFit="1" customWidth="1"/>
    <col min="9764" max="9764" width="12.7109375" style="35" bestFit="1" customWidth="1"/>
    <col min="9765" max="9765" width="11.42578125" style="35"/>
    <col min="9766" max="9766" width="13.42578125" style="35" bestFit="1" customWidth="1"/>
    <col min="9767" max="9980" width="11.42578125" style="35"/>
    <col min="9981" max="9981" width="6.28515625" style="35" customWidth="1"/>
    <col min="9982" max="9982" width="40.140625" style="35" customWidth="1"/>
    <col min="9983" max="9983" width="12.7109375" style="35" bestFit="1" customWidth="1"/>
    <col min="9984" max="9984" width="2.5703125" style="35" customWidth="1"/>
    <col min="9985" max="9985" width="14.42578125" style="35" customWidth="1"/>
    <col min="9986" max="9986" width="9.5703125" style="35" customWidth="1"/>
    <col min="9987" max="9987" width="3" style="35" customWidth="1"/>
    <col min="9988" max="9988" width="12.7109375" style="35" bestFit="1" customWidth="1"/>
    <col min="9989" max="9989" width="2.5703125" style="35" customWidth="1"/>
    <col min="9990" max="9990" width="14" style="35" customWidth="1"/>
    <col min="9991" max="9991" width="9.5703125" style="35" customWidth="1"/>
    <col min="9992" max="9992" width="13.140625" style="35" customWidth="1"/>
    <col min="9993" max="9993" width="3" style="35" customWidth="1"/>
    <col min="9994" max="9994" width="11.28515625" style="35" customWidth="1"/>
    <col min="9995" max="9995" width="3.140625" style="35" customWidth="1"/>
    <col min="9996" max="9996" width="14" style="35" customWidth="1"/>
    <col min="9997" max="9997" width="9.7109375" style="35" customWidth="1"/>
    <col min="9998" max="9998" width="14" style="35" customWidth="1"/>
    <col min="9999" max="9999" width="2.7109375" style="35" customWidth="1"/>
    <col min="10000" max="10000" width="11.28515625" style="35" customWidth="1"/>
    <col min="10001" max="10001" width="2.7109375" style="35" customWidth="1"/>
    <col min="10002" max="10002" width="14.42578125" style="35" customWidth="1"/>
    <col min="10003" max="10003" width="9.7109375" style="35" customWidth="1"/>
    <col min="10004" max="10004" width="13" style="35" customWidth="1"/>
    <col min="10005" max="10005" width="3.7109375" style="35" customWidth="1"/>
    <col min="10006" max="10006" width="11.28515625" style="35" customWidth="1"/>
    <col min="10007" max="10007" width="2.7109375" style="35" customWidth="1"/>
    <col min="10008" max="10008" width="14.42578125" style="35" customWidth="1"/>
    <col min="10009" max="10009" width="11" style="35" customWidth="1"/>
    <col min="10010" max="10010" width="13.140625" style="35" customWidth="1"/>
    <col min="10011" max="10011" width="4.28515625" style="35" customWidth="1"/>
    <col min="10012" max="10012" width="11.28515625" style="35" bestFit="1" customWidth="1"/>
    <col min="10013" max="10013" width="2.7109375" style="35" customWidth="1"/>
    <col min="10014" max="10014" width="14.42578125" style="35" bestFit="1" customWidth="1"/>
    <col min="10015" max="10015" width="12" style="35" bestFit="1" customWidth="1"/>
    <col min="10016" max="10016" width="13.140625" style="35" bestFit="1" customWidth="1"/>
    <col min="10017" max="10017" width="4" style="35" customWidth="1"/>
    <col min="10018" max="10018" width="11.28515625" style="35" bestFit="1" customWidth="1"/>
    <col min="10019" max="10019" width="2.140625" style="35" bestFit="1" customWidth="1"/>
    <col min="10020" max="10020" width="12.7109375" style="35" bestFit="1" customWidth="1"/>
    <col min="10021" max="10021" width="11.42578125" style="35"/>
    <col min="10022" max="10022" width="13.42578125" style="35" bestFit="1" customWidth="1"/>
    <col min="10023" max="10236" width="11.42578125" style="35"/>
    <col min="10237" max="10237" width="6.28515625" style="35" customWidth="1"/>
    <col min="10238" max="10238" width="40.140625" style="35" customWidth="1"/>
    <col min="10239" max="10239" width="12.7109375" style="35" bestFit="1" customWidth="1"/>
    <col min="10240" max="10240" width="2.5703125" style="35" customWidth="1"/>
    <col min="10241" max="10241" width="14.42578125" style="35" customWidth="1"/>
    <col min="10242" max="10242" width="9.5703125" style="35" customWidth="1"/>
    <col min="10243" max="10243" width="3" style="35" customWidth="1"/>
    <col min="10244" max="10244" width="12.7109375" style="35" bestFit="1" customWidth="1"/>
    <col min="10245" max="10245" width="2.5703125" style="35" customWidth="1"/>
    <col min="10246" max="10246" width="14" style="35" customWidth="1"/>
    <col min="10247" max="10247" width="9.5703125" style="35" customWidth="1"/>
    <col min="10248" max="10248" width="13.140625" style="35" customWidth="1"/>
    <col min="10249" max="10249" width="3" style="35" customWidth="1"/>
    <col min="10250" max="10250" width="11.28515625" style="35" customWidth="1"/>
    <col min="10251" max="10251" width="3.140625" style="35" customWidth="1"/>
    <col min="10252" max="10252" width="14" style="35" customWidth="1"/>
    <col min="10253" max="10253" width="9.7109375" style="35" customWidth="1"/>
    <col min="10254" max="10254" width="14" style="35" customWidth="1"/>
    <col min="10255" max="10255" width="2.7109375" style="35" customWidth="1"/>
    <col min="10256" max="10256" width="11.28515625" style="35" customWidth="1"/>
    <col min="10257" max="10257" width="2.7109375" style="35" customWidth="1"/>
    <col min="10258" max="10258" width="14.42578125" style="35" customWidth="1"/>
    <col min="10259" max="10259" width="9.7109375" style="35" customWidth="1"/>
    <col min="10260" max="10260" width="13" style="35" customWidth="1"/>
    <col min="10261" max="10261" width="3.7109375" style="35" customWidth="1"/>
    <col min="10262" max="10262" width="11.28515625" style="35" customWidth="1"/>
    <col min="10263" max="10263" width="2.7109375" style="35" customWidth="1"/>
    <col min="10264" max="10264" width="14.42578125" style="35" customWidth="1"/>
    <col min="10265" max="10265" width="11" style="35" customWidth="1"/>
    <col min="10266" max="10266" width="13.140625" style="35" customWidth="1"/>
    <col min="10267" max="10267" width="4.28515625" style="35" customWidth="1"/>
    <col min="10268" max="10268" width="11.28515625" style="35" bestFit="1" customWidth="1"/>
    <col min="10269" max="10269" width="2.7109375" style="35" customWidth="1"/>
    <col min="10270" max="10270" width="14.42578125" style="35" bestFit="1" customWidth="1"/>
    <col min="10271" max="10271" width="12" style="35" bestFit="1" customWidth="1"/>
    <col min="10272" max="10272" width="13.140625" style="35" bestFit="1" customWidth="1"/>
    <col min="10273" max="10273" width="4" style="35" customWidth="1"/>
    <col min="10274" max="10274" width="11.28515625" style="35" bestFit="1" customWidth="1"/>
    <col min="10275" max="10275" width="2.140625" style="35" bestFit="1" customWidth="1"/>
    <col min="10276" max="10276" width="12.7109375" style="35" bestFit="1" customWidth="1"/>
    <col min="10277" max="10277" width="11.42578125" style="35"/>
    <col min="10278" max="10278" width="13.42578125" style="35" bestFit="1" customWidth="1"/>
    <col min="10279" max="10492" width="11.42578125" style="35"/>
    <col min="10493" max="10493" width="6.28515625" style="35" customWidth="1"/>
    <col min="10494" max="10494" width="40.140625" style="35" customWidth="1"/>
    <col min="10495" max="10495" width="12.7109375" style="35" bestFit="1" customWidth="1"/>
    <col min="10496" max="10496" width="2.5703125" style="35" customWidth="1"/>
    <col min="10497" max="10497" width="14.42578125" style="35" customWidth="1"/>
    <col min="10498" max="10498" width="9.5703125" style="35" customWidth="1"/>
    <col min="10499" max="10499" width="3" style="35" customWidth="1"/>
    <col min="10500" max="10500" width="12.7109375" style="35" bestFit="1" customWidth="1"/>
    <col min="10501" max="10501" width="2.5703125" style="35" customWidth="1"/>
    <col min="10502" max="10502" width="14" style="35" customWidth="1"/>
    <col min="10503" max="10503" width="9.5703125" style="35" customWidth="1"/>
    <col min="10504" max="10504" width="13.140625" style="35" customWidth="1"/>
    <col min="10505" max="10505" width="3" style="35" customWidth="1"/>
    <col min="10506" max="10506" width="11.28515625" style="35" customWidth="1"/>
    <col min="10507" max="10507" width="3.140625" style="35" customWidth="1"/>
    <col min="10508" max="10508" width="14" style="35" customWidth="1"/>
    <col min="10509" max="10509" width="9.7109375" style="35" customWidth="1"/>
    <col min="10510" max="10510" width="14" style="35" customWidth="1"/>
    <col min="10511" max="10511" width="2.7109375" style="35" customWidth="1"/>
    <col min="10512" max="10512" width="11.28515625" style="35" customWidth="1"/>
    <col min="10513" max="10513" width="2.7109375" style="35" customWidth="1"/>
    <col min="10514" max="10514" width="14.42578125" style="35" customWidth="1"/>
    <col min="10515" max="10515" width="9.7109375" style="35" customWidth="1"/>
    <col min="10516" max="10516" width="13" style="35" customWidth="1"/>
    <col min="10517" max="10517" width="3.7109375" style="35" customWidth="1"/>
    <col min="10518" max="10518" width="11.28515625" style="35" customWidth="1"/>
    <col min="10519" max="10519" width="2.7109375" style="35" customWidth="1"/>
    <col min="10520" max="10520" width="14.42578125" style="35" customWidth="1"/>
    <col min="10521" max="10521" width="11" style="35" customWidth="1"/>
    <col min="10522" max="10522" width="13.140625" style="35" customWidth="1"/>
    <col min="10523" max="10523" width="4.28515625" style="35" customWidth="1"/>
    <col min="10524" max="10524" width="11.28515625" style="35" bestFit="1" customWidth="1"/>
    <col min="10525" max="10525" width="2.7109375" style="35" customWidth="1"/>
    <col min="10526" max="10526" width="14.42578125" style="35" bestFit="1" customWidth="1"/>
    <col min="10527" max="10527" width="12" style="35" bestFit="1" customWidth="1"/>
    <col min="10528" max="10528" width="13.140625" style="35" bestFit="1" customWidth="1"/>
    <col min="10529" max="10529" width="4" style="35" customWidth="1"/>
    <col min="10530" max="10530" width="11.28515625" style="35" bestFit="1" customWidth="1"/>
    <col min="10531" max="10531" width="2.140625" style="35" bestFit="1" customWidth="1"/>
    <col min="10532" max="10532" width="12.7109375" style="35" bestFit="1" customWidth="1"/>
    <col min="10533" max="10533" width="11.42578125" style="35"/>
    <col min="10534" max="10534" width="13.42578125" style="35" bestFit="1" customWidth="1"/>
    <col min="10535" max="10748" width="11.42578125" style="35"/>
    <col min="10749" max="10749" width="6.28515625" style="35" customWidth="1"/>
    <col min="10750" max="10750" width="40.140625" style="35" customWidth="1"/>
    <col min="10751" max="10751" width="12.7109375" style="35" bestFit="1" customWidth="1"/>
    <col min="10752" max="10752" width="2.5703125" style="35" customWidth="1"/>
    <col min="10753" max="10753" width="14.42578125" style="35" customWidth="1"/>
    <col min="10754" max="10754" width="9.5703125" style="35" customWidth="1"/>
    <col min="10755" max="10755" width="3" style="35" customWidth="1"/>
    <col min="10756" max="10756" width="12.7109375" style="35" bestFit="1" customWidth="1"/>
    <col min="10757" max="10757" width="2.5703125" style="35" customWidth="1"/>
    <col min="10758" max="10758" width="14" style="35" customWidth="1"/>
    <col min="10759" max="10759" width="9.5703125" style="35" customWidth="1"/>
    <col min="10760" max="10760" width="13.140625" style="35" customWidth="1"/>
    <col min="10761" max="10761" width="3" style="35" customWidth="1"/>
    <col min="10762" max="10762" width="11.28515625" style="35" customWidth="1"/>
    <col min="10763" max="10763" width="3.140625" style="35" customWidth="1"/>
    <col min="10764" max="10764" width="14" style="35" customWidth="1"/>
    <col min="10765" max="10765" width="9.7109375" style="35" customWidth="1"/>
    <col min="10766" max="10766" width="14" style="35" customWidth="1"/>
    <col min="10767" max="10767" width="2.7109375" style="35" customWidth="1"/>
    <col min="10768" max="10768" width="11.28515625" style="35" customWidth="1"/>
    <col min="10769" max="10769" width="2.7109375" style="35" customWidth="1"/>
    <col min="10770" max="10770" width="14.42578125" style="35" customWidth="1"/>
    <col min="10771" max="10771" width="9.7109375" style="35" customWidth="1"/>
    <col min="10772" max="10772" width="13" style="35" customWidth="1"/>
    <col min="10773" max="10773" width="3.7109375" style="35" customWidth="1"/>
    <col min="10774" max="10774" width="11.28515625" style="35" customWidth="1"/>
    <col min="10775" max="10775" width="2.7109375" style="35" customWidth="1"/>
    <col min="10776" max="10776" width="14.42578125" style="35" customWidth="1"/>
    <col min="10777" max="10777" width="11" style="35" customWidth="1"/>
    <col min="10778" max="10778" width="13.140625" style="35" customWidth="1"/>
    <col min="10779" max="10779" width="4.28515625" style="35" customWidth="1"/>
    <col min="10780" max="10780" width="11.28515625" style="35" bestFit="1" customWidth="1"/>
    <col min="10781" max="10781" width="2.7109375" style="35" customWidth="1"/>
    <col min="10782" max="10782" width="14.42578125" style="35" bestFit="1" customWidth="1"/>
    <col min="10783" max="10783" width="12" style="35" bestFit="1" customWidth="1"/>
    <col min="10784" max="10784" width="13.140625" style="35" bestFit="1" customWidth="1"/>
    <col min="10785" max="10785" width="4" style="35" customWidth="1"/>
    <col min="10786" max="10786" width="11.28515625" style="35" bestFit="1" customWidth="1"/>
    <col min="10787" max="10787" width="2.140625" style="35" bestFit="1" customWidth="1"/>
    <col min="10788" max="10788" width="12.7109375" style="35" bestFit="1" customWidth="1"/>
    <col min="10789" max="10789" width="11.42578125" style="35"/>
    <col min="10790" max="10790" width="13.42578125" style="35" bestFit="1" customWidth="1"/>
    <col min="10791" max="11004" width="11.42578125" style="35"/>
    <col min="11005" max="11005" width="6.28515625" style="35" customWidth="1"/>
    <col min="11006" max="11006" width="40.140625" style="35" customWidth="1"/>
    <col min="11007" max="11007" width="12.7109375" style="35" bestFit="1" customWidth="1"/>
    <col min="11008" max="11008" width="2.5703125" style="35" customWidth="1"/>
    <col min="11009" max="11009" width="14.42578125" style="35" customWidth="1"/>
    <col min="11010" max="11010" width="9.5703125" style="35" customWidth="1"/>
    <col min="11011" max="11011" width="3" style="35" customWidth="1"/>
    <col min="11012" max="11012" width="12.7109375" style="35" bestFit="1" customWidth="1"/>
    <col min="11013" max="11013" width="2.5703125" style="35" customWidth="1"/>
    <col min="11014" max="11014" width="14" style="35" customWidth="1"/>
    <col min="11015" max="11015" width="9.5703125" style="35" customWidth="1"/>
    <col min="11016" max="11016" width="13.140625" style="35" customWidth="1"/>
    <col min="11017" max="11017" width="3" style="35" customWidth="1"/>
    <col min="11018" max="11018" width="11.28515625" style="35" customWidth="1"/>
    <col min="11019" max="11019" width="3.140625" style="35" customWidth="1"/>
    <col min="11020" max="11020" width="14" style="35" customWidth="1"/>
    <col min="11021" max="11021" width="9.7109375" style="35" customWidth="1"/>
    <col min="11022" max="11022" width="14" style="35" customWidth="1"/>
    <col min="11023" max="11023" width="2.7109375" style="35" customWidth="1"/>
    <col min="11024" max="11024" width="11.28515625" style="35" customWidth="1"/>
    <col min="11025" max="11025" width="2.7109375" style="35" customWidth="1"/>
    <col min="11026" max="11026" width="14.42578125" style="35" customWidth="1"/>
    <col min="11027" max="11027" width="9.7109375" style="35" customWidth="1"/>
    <col min="11028" max="11028" width="13" style="35" customWidth="1"/>
    <col min="11029" max="11029" width="3.7109375" style="35" customWidth="1"/>
    <col min="11030" max="11030" width="11.28515625" style="35" customWidth="1"/>
    <col min="11031" max="11031" width="2.7109375" style="35" customWidth="1"/>
    <col min="11032" max="11032" width="14.42578125" style="35" customWidth="1"/>
    <col min="11033" max="11033" width="11" style="35" customWidth="1"/>
    <col min="11034" max="11034" width="13.140625" style="35" customWidth="1"/>
    <col min="11035" max="11035" width="4.28515625" style="35" customWidth="1"/>
    <col min="11036" max="11036" width="11.28515625" style="35" bestFit="1" customWidth="1"/>
    <col min="11037" max="11037" width="2.7109375" style="35" customWidth="1"/>
    <col min="11038" max="11038" width="14.42578125" style="35" bestFit="1" customWidth="1"/>
    <col min="11039" max="11039" width="12" style="35" bestFit="1" customWidth="1"/>
    <col min="11040" max="11040" width="13.140625" style="35" bestFit="1" customWidth="1"/>
    <col min="11041" max="11041" width="4" style="35" customWidth="1"/>
    <col min="11042" max="11042" width="11.28515625" style="35" bestFit="1" customWidth="1"/>
    <col min="11043" max="11043" width="2.140625" style="35" bestFit="1" customWidth="1"/>
    <col min="11044" max="11044" width="12.7109375" style="35" bestFit="1" customWidth="1"/>
    <col min="11045" max="11045" width="11.42578125" style="35"/>
    <col min="11046" max="11046" width="13.42578125" style="35" bestFit="1" customWidth="1"/>
    <col min="11047" max="11260" width="11.42578125" style="35"/>
    <col min="11261" max="11261" width="6.28515625" style="35" customWidth="1"/>
    <col min="11262" max="11262" width="40.140625" style="35" customWidth="1"/>
    <col min="11263" max="11263" width="12.7109375" style="35" bestFit="1" customWidth="1"/>
    <col min="11264" max="11264" width="2.5703125" style="35" customWidth="1"/>
    <col min="11265" max="11265" width="14.42578125" style="35" customWidth="1"/>
    <col min="11266" max="11266" width="9.5703125" style="35" customWidth="1"/>
    <col min="11267" max="11267" width="3" style="35" customWidth="1"/>
    <col min="11268" max="11268" width="12.7109375" style="35" bestFit="1" customWidth="1"/>
    <col min="11269" max="11269" width="2.5703125" style="35" customWidth="1"/>
    <col min="11270" max="11270" width="14" style="35" customWidth="1"/>
    <col min="11271" max="11271" width="9.5703125" style="35" customWidth="1"/>
    <col min="11272" max="11272" width="13.140625" style="35" customWidth="1"/>
    <col min="11273" max="11273" width="3" style="35" customWidth="1"/>
    <col min="11274" max="11274" width="11.28515625" style="35" customWidth="1"/>
    <col min="11275" max="11275" width="3.140625" style="35" customWidth="1"/>
    <col min="11276" max="11276" width="14" style="35" customWidth="1"/>
    <col min="11277" max="11277" width="9.7109375" style="35" customWidth="1"/>
    <col min="11278" max="11278" width="14" style="35" customWidth="1"/>
    <col min="11279" max="11279" width="2.7109375" style="35" customWidth="1"/>
    <col min="11280" max="11280" width="11.28515625" style="35" customWidth="1"/>
    <col min="11281" max="11281" width="2.7109375" style="35" customWidth="1"/>
    <col min="11282" max="11282" width="14.42578125" style="35" customWidth="1"/>
    <col min="11283" max="11283" width="9.7109375" style="35" customWidth="1"/>
    <col min="11284" max="11284" width="13" style="35" customWidth="1"/>
    <col min="11285" max="11285" width="3.7109375" style="35" customWidth="1"/>
    <col min="11286" max="11286" width="11.28515625" style="35" customWidth="1"/>
    <col min="11287" max="11287" width="2.7109375" style="35" customWidth="1"/>
    <col min="11288" max="11288" width="14.42578125" style="35" customWidth="1"/>
    <col min="11289" max="11289" width="11" style="35" customWidth="1"/>
    <col min="11290" max="11290" width="13.140625" style="35" customWidth="1"/>
    <col min="11291" max="11291" width="4.28515625" style="35" customWidth="1"/>
    <col min="11292" max="11292" width="11.28515625" style="35" bestFit="1" customWidth="1"/>
    <col min="11293" max="11293" width="2.7109375" style="35" customWidth="1"/>
    <col min="11294" max="11294" width="14.42578125" style="35" bestFit="1" customWidth="1"/>
    <col min="11295" max="11295" width="12" style="35" bestFit="1" customWidth="1"/>
    <col min="11296" max="11296" width="13.140625" style="35" bestFit="1" customWidth="1"/>
    <col min="11297" max="11297" width="4" style="35" customWidth="1"/>
    <col min="11298" max="11298" width="11.28515625" style="35" bestFit="1" customWidth="1"/>
    <col min="11299" max="11299" width="2.140625" style="35" bestFit="1" customWidth="1"/>
    <col min="11300" max="11300" width="12.7109375" style="35" bestFit="1" customWidth="1"/>
    <col min="11301" max="11301" width="11.42578125" style="35"/>
    <col min="11302" max="11302" width="13.42578125" style="35" bestFit="1" customWidth="1"/>
    <col min="11303" max="11516" width="11.42578125" style="35"/>
    <col min="11517" max="11517" width="6.28515625" style="35" customWidth="1"/>
    <col min="11518" max="11518" width="40.140625" style="35" customWidth="1"/>
    <col min="11519" max="11519" width="12.7109375" style="35" bestFit="1" customWidth="1"/>
    <col min="11520" max="11520" width="2.5703125" style="35" customWidth="1"/>
    <col min="11521" max="11521" width="14.42578125" style="35" customWidth="1"/>
    <col min="11522" max="11522" width="9.5703125" style="35" customWidth="1"/>
    <col min="11523" max="11523" width="3" style="35" customWidth="1"/>
    <col min="11524" max="11524" width="12.7109375" style="35" bestFit="1" customWidth="1"/>
    <col min="11525" max="11525" width="2.5703125" style="35" customWidth="1"/>
    <col min="11526" max="11526" width="14" style="35" customWidth="1"/>
    <col min="11527" max="11527" width="9.5703125" style="35" customWidth="1"/>
    <col min="11528" max="11528" width="13.140625" style="35" customWidth="1"/>
    <col min="11529" max="11529" width="3" style="35" customWidth="1"/>
    <col min="11530" max="11530" width="11.28515625" style="35" customWidth="1"/>
    <col min="11531" max="11531" width="3.140625" style="35" customWidth="1"/>
    <col min="11532" max="11532" width="14" style="35" customWidth="1"/>
    <col min="11533" max="11533" width="9.7109375" style="35" customWidth="1"/>
    <col min="11534" max="11534" width="14" style="35" customWidth="1"/>
    <col min="11535" max="11535" width="2.7109375" style="35" customWidth="1"/>
    <col min="11536" max="11536" width="11.28515625" style="35" customWidth="1"/>
    <col min="11537" max="11537" width="2.7109375" style="35" customWidth="1"/>
    <col min="11538" max="11538" width="14.42578125" style="35" customWidth="1"/>
    <col min="11539" max="11539" width="9.7109375" style="35" customWidth="1"/>
    <col min="11540" max="11540" width="13" style="35" customWidth="1"/>
    <col min="11541" max="11541" width="3.7109375" style="35" customWidth="1"/>
    <col min="11542" max="11542" width="11.28515625" style="35" customWidth="1"/>
    <col min="11543" max="11543" width="2.7109375" style="35" customWidth="1"/>
    <col min="11544" max="11544" width="14.42578125" style="35" customWidth="1"/>
    <col min="11545" max="11545" width="11" style="35" customWidth="1"/>
    <col min="11546" max="11546" width="13.140625" style="35" customWidth="1"/>
    <col min="11547" max="11547" width="4.28515625" style="35" customWidth="1"/>
    <col min="11548" max="11548" width="11.28515625" style="35" bestFit="1" customWidth="1"/>
    <col min="11549" max="11549" width="2.7109375" style="35" customWidth="1"/>
    <col min="11550" max="11550" width="14.42578125" style="35" bestFit="1" customWidth="1"/>
    <col min="11551" max="11551" width="12" style="35" bestFit="1" customWidth="1"/>
    <col min="11552" max="11552" width="13.140625" style="35" bestFit="1" customWidth="1"/>
    <col min="11553" max="11553" width="4" style="35" customWidth="1"/>
    <col min="11554" max="11554" width="11.28515625" style="35" bestFit="1" customWidth="1"/>
    <col min="11555" max="11555" width="2.140625" style="35" bestFit="1" customWidth="1"/>
    <col min="11556" max="11556" width="12.7109375" style="35" bestFit="1" customWidth="1"/>
    <col min="11557" max="11557" width="11.42578125" style="35"/>
    <col min="11558" max="11558" width="13.42578125" style="35" bestFit="1" customWidth="1"/>
    <col min="11559" max="11772" width="11.42578125" style="35"/>
    <col min="11773" max="11773" width="6.28515625" style="35" customWidth="1"/>
    <col min="11774" max="11774" width="40.140625" style="35" customWidth="1"/>
    <col min="11775" max="11775" width="12.7109375" style="35" bestFit="1" customWidth="1"/>
    <col min="11776" max="11776" width="2.5703125" style="35" customWidth="1"/>
    <col min="11777" max="11777" width="14.42578125" style="35" customWidth="1"/>
    <col min="11778" max="11778" width="9.5703125" style="35" customWidth="1"/>
    <col min="11779" max="11779" width="3" style="35" customWidth="1"/>
    <col min="11780" max="11780" width="12.7109375" style="35" bestFit="1" customWidth="1"/>
    <col min="11781" max="11781" width="2.5703125" style="35" customWidth="1"/>
    <col min="11782" max="11782" width="14" style="35" customWidth="1"/>
    <col min="11783" max="11783" width="9.5703125" style="35" customWidth="1"/>
    <col min="11784" max="11784" width="13.140625" style="35" customWidth="1"/>
    <col min="11785" max="11785" width="3" style="35" customWidth="1"/>
    <col min="11786" max="11786" width="11.28515625" style="35" customWidth="1"/>
    <col min="11787" max="11787" width="3.140625" style="35" customWidth="1"/>
    <col min="11788" max="11788" width="14" style="35" customWidth="1"/>
    <col min="11789" max="11789" width="9.7109375" style="35" customWidth="1"/>
    <col min="11790" max="11790" width="14" style="35" customWidth="1"/>
    <col min="11791" max="11791" width="2.7109375" style="35" customWidth="1"/>
    <col min="11792" max="11792" width="11.28515625" style="35" customWidth="1"/>
    <col min="11793" max="11793" width="2.7109375" style="35" customWidth="1"/>
    <col min="11794" max="11794" width="14.42578125" style="35" customWidth="1"/>
    <col min="11795" max="11795" width="9.7109375" style="35" customWidth="1"/>
    <col min="11796" max="11796" width="13" style="35" customWidth="1"/>
    <col min="11797" max="11797" width="3.7109375" style="35" customWidth="1"/>
    <col min="11798" max="11798" width="11.28515625" style="35" customWidth="1"/>
    <col min="11799" max="11799" width="2.7109375" style="35" customWidth="1"/>
    <col min="11800" max="11800" width="14.42578125" style="35" customWidth="1"/>
    <col min="11801" max="11801" width="11" style="35" customWidth="1"/>
    <col min="11802" max="11802" width="13.140625" style="35" customWidth="1"/>
    <col min="11803" max="11803" width="4.28515625" style="35" customWidth="1"/>
    <col min="11804" max="11804" width="11.28515625" style="35" bestFit="1" customWidth="1"/>
    <col min="11805" max="11805" width="2.7109375" style="35" customWidth="1"/>
    <col min="11806" max="11806" width="14.42578125" style="35" bestFit="1" customWidth="1"/>
    <col min="11807" max="11807" width="12" style="35" bestFit="1" customWidth="1"/>
    <col min="11808" max="11808" width="13.140625" style="35" bestFit="1" customWidth="1"/>
    <col min="11809" max="11809" width="4" style="35" customWidth="1"/>
    <col min="11810" max="11810" width="11.28515625" style="35" bestFit="1" customWidth="1"/>
    <col min="11811" max="11811" width="2.140625" style="35" bestFit="1" customWidth="1"/>
    <col min="11812" max="11812" width="12.7109375" style="35" bestFit="1" customWidth="1"/>
    <col min="11813" max="11813" width="11.42578125" style="35"/>
    <col min="11814" max="11814" width="13.42578125" style="35" bestFit="1" customWidth="1"/>
    <col min="11815" max="12028" width="11.42578125" style="35"/>
    <col min="12029" max="12029" width="6.28515625" style="35" customWidth="1"/>
    <col min="12030" max="12030" width="40.140625" style="35" customWidth="1"/>
    <col min="12031" max="12031" width="12.7109375" style="35" bestFit="1" customWidth="1"/>
    <col min="12032" max="12032" width="2.5703125" style="35" customWidth="1"/>
    <col min="12033" max="12033" width="14.42578125" style="35" customWidth="1"/>
    <col min="12034" max="12034" width="9.5703125" style="35" customWidth="1"/>
    <col min="12035" max="12035" width="3" style="35" customWidth="1"/>
    <col min="12036" max="12036" width="12.7109375" style="35" bestFit="1" customWidth="1"/>
    <col min="12037" max="12037" width="2.5703125" style="35" customWidth="1"/>
    <col min="12038" max="12038" width="14" style="35" customWidth="1"/>
    <col min="12039" max="12039" width="9.5703125" style="35" customWidth="1"/>
    <col min="12040" max="12040" width="13.140625" style="35" customWidth="1"/>
    <col min="12041" max="12041" width="3" style="35" customWidth="1"/>
    <col min="12042" max="12042" width="11.28515625" style="35" customWidth="1"/>
    <col min="12043" max="12043" width="3.140625" style="35" customWidth="1"/>
    <col min="12044" max="12044" width="14" style="35" customWidth="1"/>
    <col min="12045" max="12045" width="9.7109375" style="35" customWidth="1"/>
    <col min="12046" max="12046" width="14" style="35" customWidth="1"/>
    <col min="12047" max="12047" width="2.7109375" style="35" customWidth="1"/>
    <col min="12048" max="12048" width="11.28515625" style="35" customWidth="1"/>
    <col min="12049" max="12049" width="2.7109375" style="35" customWidth="1"/>
    <col min="12050" max="12050" width="14.42578125" style="35" customWidth="1"/>
    <col min="12051" max="12051" width="9.7109375" style="35" customWidth="1"/>
    <col min="12052" max="12052" width="13" style="35" customWidth="1"/>
    <col min="12053" max="12053" width="3.7109375" style="35" customWidth="1"/>
    <col min="12054" max="12054" width="11.28515625" style="35" customWidth="1"/>
    <col min="12055" max="12055" width="2.7109375" style="35" customWidth="1"/>
    <col min="12056" max="12056" width="14.42578125" style="35" customWidth="1"/>
    <col min="12057" max="12057" width="11" style="35" customWidth="1"/>
    <col min="12058" max="12058" width="13.140625" style="35" customWidth="1"/>
    <col min="12059" max="12059" width="4.28515625" style="35" customWidth="1"/>
    <col min="12060" max="12060" width="11.28515625" style="35" bestFit="1" customWidth="1"/>
    <col min="12061" max="12061" width="2.7109375" style="35" customWidth="1"/>
    <col min="12062" max="12062" width="14.42578125" style="35" bestFit="1" customWidth="1"/>
    <col min="12063" max="12063" width="12" style="35" bestFit="1" customWidth="1"/>
    <col min="12064" max="12064" width="13.140625" style="35" bestFit="1" customWidth="1"/>
    <col min="12065" max="12065" width="4" style="35" customWidth="1"/>
    <col min="12066" max="12066" width="11.28515625" style="35" bestFit="1" customWidth="1"/>
    <col min="12067" max="12067" width="2.140625" style="35" bestFit="1" customWidth="1"/>
    <col min="12068" max="12068" width="12.7109375" style="35" bestFit="1" customWidth="1"/>
    <col min="12069" max="12069" width="11.42578125" style="35"/>
    <col min="12070" max="12070" width="13.42578125" style="35" bestFit="1" customWidth="1"/>
    <col min="12071" max="12284" width="11.42578125" style="35"/>
    <col min="12285" max="12285" width="6.28515625" style="35" customWidth="1"/>
    <col min="12286" max="12286" width="40.140625" style="35" customWidth="1"/>
    <col min="12287" max="12287" width="12.7109375" style="35" bestFit="1" customWidth="1"/>
    <col min="12288" max="12288" width="2.5703125" style="35" customWidth="1"/>
    <col min="12289" max="12289" width="14.42578125" style="35" customWidth="1"/>
    <col min="12290" max="12290" width="9.5703125" style="35" customWidth="1"/>
    <col min="12291" max="12291" width="3" style="35" customWidth="1"/>
    <col min="12292" max="12292" width="12.7109375" style="35" bestFit="1" customWidth="1"/>
    <col min="12293" max="12293" width="2.5703125" style="35" customWidth="1"/>
    <col min="12294" max="12294" width="14" style="35" customWidth="1"/>
    <col min="12295" max="12295" width="9.5703125" style="35" customWidth="1"/>
    <col min="12296" max="12296" width="13.140625" style="35" customWidth="1"/>
    <col min="12297" max="12297" width="3" style="35" customWidth="1"/>
    <col min="12298" max="12298" width="11.28515625" style="35" customWidth="1"/>
    <col min="12299" max="12299" width="3.140625" style="35" customWidth="1"/>
    <col min="12300" max="12300" width="14" style="35" customWidth="1"/>
    <col min="12301" max="12301" width="9.7109375" style="35" customWidth="1"/>
    <col min="12302" max="12302" width="14" style="35" customWidth="1"/>
    <col min="12303" max="12303" width="2.7109375" style="35" customWidth="1"/>
    <col min="12304" max="12304" width="11.28515625" style="35" customWidth="1"/>
    <col min="12305" max="12305" width="2.7109375" style="35" customWidth="1"/>
    <col min="12306" max="12306" width="14.42578125" style="35" customWidth="1"/>
    <col min="12307" max="12307" width="9.7109375" style="35" customWidth="1"/>
    <col min="12308" max="12308" width="13" style="35" customWidth="1"/>
    <col min="12309" max="12309" width="3.7109375" style="35" customWidth="1"/>
    <col min="12310" max="12310" width="11.28515625" style="35" customWidth="1"/>
    <col min="12311" max="12311" width="2.7109375" style="35" customWidth="1"/>
    <col min="12312" max="12312" width="14.42578125" style="35" customWidth="1"/>
    <col min="12313" max="12313" width="11" style="35" customWidth="1"/>
    <col min="12314" max="12314" width="13.140625" style="35" customWidth="1"/>
    <col min="12315" max="12315" width="4.28515625" style="35" customWidth="1"/>
    <col min="12316" max="12316" width="11.28515625" style="35" bestFit="1" customWidth="1"/>
    <col min="12317" max="12317" width="2.7109375" style="35" customWidth="1"/>
    <col min="12318" max="12318" width="14.42578125" style="35" bestFit="1" customWidth="1"/>
    <col min="12319" max="12319" width="12" style="35" bestFit="1" customWidth="1"/>
    <col min="12320" max="12320" width="13.140625" style="35" bestFit="1" customWidth="1"/>
    <col min="12321" max="12321" width="4" style="35" customWidth="1"/>
    <col min="12322" max="12322" width="11.28515625" style="35" bestFit="1" customWidth="1"/>
    <col min="12323" max="12323" width="2.140625" style="35" bestFit="1" customWidth="1"/>
    <col min="12324" max="12324" width="12.7109375" style="35" bestFit="1" customWidth="1"/>
    <col min="12325" max="12325" width="11.42578125" style="35"/>
    <col min="12326" max="12326" width="13.42578125" style="35" bestFit="1" customWidth="1"/>
    <col min="12327" max="12540" width="11.42578125" style="35"/>
    <col min="12541" max="12541" width="6.28515625" style="35" customWidth="1"/>
    <col min="12542" max="12542" width="40.140625" style="35" customWidth="1"/>
    <col min="12543" max="12543" width="12.7109375" style="35" bestFit="1" customWidth="1"/>
    <col min="12544" max="12544" width="2.5703125" style="35" customWidth="1"/>
    <col min="12545" max="12545" width="14.42578125" style="35" customWidth="1"/>
    <col min="12546" max="12546" width="9.5703125" style="35" customWidth="1"/>
    <col min="12547" max="12547" width="3" style="35" customWidth="1"/>
    <col min="12548" max="12548" width="12.7109375" style="35" bestFit="1" customWidth="1"/>
    <col min="12549" max="12549" width="2.5703125" style="35" customWidth="1"/>
    <col min="12550" max="12550" width="14" style="35" customWidth="1"/>
    <col min="12551" max="12551" width="9.5703125" style="35" customWidth="1"/>
    <col min="12552" max="12552" width="13.140625" style="35" customWidth="1"/>
    <col min="12553" max="12553" width="3" style="35" customWidth="1"/>
    <col min="12554" max="12554" width="11.28515625" style="35" customWidth="1"/>
    <col min="12555" max="12555" width="3.140625" style="35" customWidth="1"/>
    <col min="12556" max="12556" width="14" style="35" customWidth="1"/>
    <col min="12557" max="12557" width="9.7109375" style="35" customWidth="1"/>
    <col min="12558" max="12558" width="14" style="35" customWidth="1"/>
    <col min="12559" max="12559" width="2.7109375" style="35" customWidth="1"/>
    <col min="12560" max="12560" width="11.28515625" style="35" customWidth="1"/>
    <col min="12561" max="12561" width="2.7109375" style="35" customWidth="1"/>
    <col min="12562" max="12562" width="14.42578125" style="35" customWidth="1"/>
    <col min="12563" max="12563" width="9.7109375" style="35" customWidth="1"/>
    <col min="12564" max="12564" width="13" style="35" customWidth="1"/>
    <col min="12565" max="12565" width="3.7109375" style="35" customWidth="1"/>
    <col min="12566" max="12566" width="11.28515625" style="35" customWidth="1"/>
    <col min="12567" max="12567" width="2.7109375" style="35" customWidth="1"/>
    <col min="12568" max="12568" width="14.42578125" style="35" customWidth="1"/>
    <col min="12569" max="12569" width="11" style="35" customWidth="1"/>
    <col min="12570" max="12570" width="13.140625" style="35" customWidth="1"/>
    <col min="12571" max="12571" width="4.28515625" style="35" customWidth="1"/>
    <col min="12572" max="12572" width="11.28515625" style="35" bestFit="1" customWidth="1"/>
    <col min="12573" max="12573" width="2.7109375" style="35" customWidth="1"/>
    <col min="12574" max="12574" width="14.42578125" style="35" bestFit="1" customWidth="1"/>
    <col min="12575" max="12575" width="12" style="35" bestFit="1" customWidth="1"/>
    <col min="12576" max="12576" width="13.140625" style="35" bestFit="1" customWidth="1"/>
    <col min="12577" max="12577" width="4" style="35" customWidth="1"/>
    <col min="12578" max="12578" width="11.28515625" style="35" bestFit="1" customWidth="1"/>
    <col min="12579" max="12579" width="2.140625" style="35" bestFit="1" customWidth="1"/>
    <col min="12580" max="12580" width="12.7109375" style="35" bestFit="1" customWidth="1"/>
    <col min="12581" max="12581" width="11.42578125" style="35"/>
    <col min="12582" max="12582" width="13.42578125" style="35" bestFit="1" customWidth="1"/>
    <col min="12583" max="12796" width="11.42578125" style="35"/>
    <col min="12797" max="12797" width="6.28515625" style="35" customWidth="1"/>
    <col min="12798" max="12798" width="40.140625" style="35" customWidth="1"/>
    <col min="12799" max="12799" width="12.7109375" style="35" bestFit="1" customWidth="1"/>
    <col min="12800" max="12800" width="2.5703125" style="35" customWidth="1"/>
    <col min="12801" max="12801" width="14.42578125" style="35" customWidth="1"/>
    <col min="12802" max="12802" width="9.5703125" style="35" customWidth="1"/>
    <col min="12803" max="12803" width="3" style="35" customWidth="1"/>
    <col min="12804" max="12804" width="12.7109375" style="35" bestFit="1" customWidth="1"/>
    <col min="12805" max="12805" width="2.5703125" style="35" customWidth="1"/>
    <col min="12806" max="12806" width="14" style="35" customWidth="1"/>
    <col min="12807" max="12807" width="9.5703125" style="35" customWidth="1"/>
    <col min="12808" max="12808" width="13.140625" style="35" customWidth="1"/>
    <col min="12809" max="12809" width="3" style="35" customWidth="1"/>
    <col min="12810" max="12810" width="11.28515625" style="35" customWidth="1"/>
    <col min="12811" max="12811" width="3.140625" style="35" customWidth="1"/>
    <col min="12812" max="12812" width="14" style="35" customWidth="1"/>
    <col min="12813" max="12813" width="9.7109375" style="35" customWidth="1"/>
    <col min="12814" max="12814" width="14" style="35" customWidth="1"/>
    <col min="12815" max="12815" width="2.7109375" style="35" customWidth="1"/>
    <col min="12816" max="12816" width="11.28515625" style="35" customWidth="1"/>
    <col min="12817" max="12817" width="2.7109375" style="35" customWidth="1"/>
    <col min="12818" max="12818" width="14.42578125" style="35" customWidth="1"/>
    <col min="12819" max="12819" width="9.7109375" style="35" customWidth="1"/>
    <col min="12820" max="12820" width="13" style="35" customWidth="1"/>
    <col min="12821" max="12821" width="3.7109375" style="35" customWidth="1"/>
    <col min="12822" max="12822" width="11.28515625" style="35" customWidth="1"/>
    <col min="12823" max="12823" width="2.7109375" style="35" customWidth="1"/>
    <col min="12824" max="12824" width="14.42578125" style="35" customWidth="1"/>
    <col min="12825" max="12825" width="11" style="35" customWidth="1"/>
    <col min="12826" max="12826" width="13.140625" style="35" customWidth="1"/>
    <col min="12827" max="12827" width="4.28515625" style="35" customWidth="1"/>
    <col min="12828" max="12828" width="11.28515625" style="35" bestFit="1" customWidth="1"/>
    <col min="12829" max="12829" width="2.7109375" style="35" customWidth="1"/>
    <col min="12830" max="12830" width="14.42578125" style="35" bestFit="1" customWidth="1"/>
    <col min="12831" max="12831" width="12" style="35" bestFit="1" customWidth="1"/>
    <col min="12832" max="12832" width="13.140625" style="35" bestFit="1" customWidth="1"/>
    <col min="12833" max="12833" width="4" style="35" customWidth="1"/>
    <col min="12834" max="12834" width="11.28515625" style="35" bestFit="1" customWidth="1"/>
    <col min="12835" max="12835" width="2.140625" style="35" bestFit="1" customWidth="1"/>
    <col min="12836" max="12836" width="12.7109375" style="35" bestFit="1" customWidth="1"/>
    <col min="12837" max="12837" width="11.42578125" style="35"/>
    <col min="12838" max="12838" width="13.42578125" style="35" bestFit="1" customWidth="1"/>
    <col min="12839" max="13052" width="11.42578125" style="35"/>
    <col min="13053" max="13053" width="6.28515625" style="35" customWidth="1"/>
    <col min="13054" max="13054" width="40.140625" style="35" customWidth="1"/>
    <col min="13055" max="13055" width="12.7109375" style="35" bestFit="1" customWidth="1"/>
    <col min="13056" max="13056" width="2.5703125" style="35" customWidth="1"/>
    <col min="13057" max="13057" width="14.42578125" style="35" customWidth="1"/>
    <col min="13058" max="13058" width="9.5703125" style="35" customWidth="1"/>
    <col min="13059" max="13059" width="3" style="35" customWidth="1"/>
    <col min="13060" max="13060" width="12.7109375" style="35" bestFit="1" customWidth="1"/>
    <col min="13061" max="13061" width="2.5703125" style="35" customWidth="1"/>
    <col min="13062" max="13062" width="14" style="35" customWidth="1"/>
    <col min="13063" max="13063" width="9.5703125" style="35" customWidth="1"/>
    <col min="13064" max="13064" width="13.140625" style="35" customWidth="1"/>
    <col min="13065" max="13065" width="3" style="35" customWidth="1"/>
    <col min="13066" max="13066" width="11.28515625" style="35" customWidth="1"/>
    <col min="13067" max="13067" width="3.140625" style="35" customWidth="1"/>
    <col min="13068" max="13068" width="14" style="35" customWidth="1"/>
    <col min="13069" max="13069" width="9.7109375" style="35" customWidth="1"/>
    <col min="13070" max="13070" width="14" style="35" customWidth="1"/>
    <col min="13071" max="13071" width="2.7109375" style="35" customWidth="1"/>
    <col min="13072" max="13072" width="11.28515625" style="35" customWidth="1"/>
    <col min="13073" max="13073" width="2.7109375" style="35" customWidth="1"/>
    <col min="13074" max="13074" width="14.42578125" style="35" customWidth="1"/>
    <col min="13075" max="13075" width="9.7109375" style="35" customWidth="1"/>
    <col min="13076" max="13076" width="13" style="35" customWidth="1"/>
    <col min="13077" max="13077" width="3.7109375" style="35" customWidth="1"/>
    <col min="13078" max="13078" width="11.28515625" style="35" customWidth="1"/>
    <col min="13079" max="13079" width="2.7109375" style="35" customWidth="1"/>
    <col min="13080" max="13080" width="14.42578125" style="35" customWidth="1"/>
    <col min="13081" max="13081" width="11" style="35" customWidth="1"/>
    <col min="13082" max="13082" width="13.140625" style="35" customWidth="1"/>
    <col min="13083" max="13083" width="4.28515625" style="35" customWidth="1"/>
    <col min="13084" max="13084" width="11.28515625" style="35" bestFit="1" customWidth="1"/>
    <col min="13085" max="13085" width="2.7109375" style="35" customWidth="1"/>
    <col min="13086" max="13086" width="14.42578125" style="35" bestFit="1" customWidth="1"/>
    <col min="13087" max="13087" width="12" style="35" bestFit="1" customWidth="1"/>
    <col min="13088" max="13088" width="13.140625" style="35" bestFit="1" customWidth="1"/>
    <col min="13089" max="13089" width="4" style="35" customWidth="1"/>
    <col min="13090" max="13090" width="11.28515625" style="35" bestFit="1" customWidth="1"/>
    <col min="13091" max="13091" width="2.140625" style="35" bestFit="1" customWidth="1"/>
    <col min="13092" max="13092" width="12.7109375" style="35" bestFit="1" customWidth="1"/>
    <col min="13093" max="13093" width="11.42578125" style="35"/>
    <col min="13094" max="13094" width="13.42578125" style="35" bestFit="1" customWidth="1"/>
    <col min="13095" max="13308" width="11.42578125" style="35"/>
    <col min="13309" max="13309" width="6.28515625" style="35" customWidth="1"/>
    <col min="13310" max="13310" width="40.140625" style="35" customWidth="1"/>
    <col min="13311" max="13311" width="12.7109375" style="35" bestFit="1" customWidth="1"/>
    <col min="13312" max="13312" width="2.5703125" style="35" customWidth="1"/>
    <col min="13313" max="13313" width="14.42578125" style="35" customWidth="1"/>
    <col min="13314" max="13314" width="9.5703125" style="35" customWidth="1"/>
    <col min="13315" max="13315" width="3" style="35" customWidth="1"/>
    <col min="13316" max="13316" width="12.7109375" style="35" bestFit="1" customWidth="1"/>
    <col min="13317" max="13317" width="2.5703125" style="35" customWidth="1"/>
    <col min="13318" max="13318" width="14" style="35" customWidth="1"/>
    <col min="13319" max="13319" width="9.5703125" style="35" customWidth="1"/>
    <col min="13320" max="13320" width="13.140625" style="35" customWidth="1"/>
    <col min="13321" max="13321" width="3" style="35" customWidth="1"/>
    <col min="13322" max="13322" width="11.28515625" style="35" customWidth="1"/>
    <col min="13323" max="13323" width="3.140625" style="35" customWidth="1"/>
    <col min="13324" max="13324" width="14" style="35" customWidth="1"/>
    <col min="13325" max="13325" width="9.7109375" style="35" customWidth="1"/>
    <col min="13326" max="13326" width="14" style="35" customWidth="1"/>
    <col min="13327" max="13327" width="2.7109375" style="35" customWidth="1"/>
    <col min="13328" max="13328" width="11.28515625" style="35" customWidth="1"/>
    <col min="13329" max="13329" width="2.7109375" style="35" customWidth="1"/>
    <col min="13330" max="13330" width="14.42578125" style="35" customWidth="1"/>
    <col min="13331" max="13331" width="9.7109375" style="35" customWidth="1"/>
    <col min="13332" max="13332" width="13" style="35" customWidth="1"/>
    <col min="13333" max="13333" width="3.7109375" style="35" customWidth="1"/>
    <col min="13334" max="13334" width="11.28515625" style="35" customWidth="1"/>
    <col min="13335" max="13335" width="2.7109375" style="35" customWidth="1"/>
    <col min="13336" max="13336" width="14.42578125" style="35" customWidth="1"/>
    <col min="13337" max="13337" width="11" style="35" customWidth="1"/>
    <col min="13338" max="13338" width="13.140625" style="35" customWidth="1"/>
    <col min="13339" max="13339" width="4.28515625" style="35" customWidth="1"/>
    <col min="13340" max="13340" width="11.28515625" style="35" bestFit="1" customWidth="1"/>
    <col min="13341" max="13341" width="2.7109375" style="35" customWidth="1"/>
    <col min="13342" max="13342" width="14.42578125" style="35" bestFit="1" customWidth="1"/>
    <col min="13343" max="13343" width="12" style="35" bestFit="1" customWidth="1"/>
    <col min="13344" max="13344" width="13.140625" style="35" bestFit="1" customWidth="1"/>
    <col min="13345" max="13345" width="4" style="35" customWidth="1"/>
    <col min="13346" max="13346" width="11.28515625" style="35" bestFit="1" customWidth="1"/>
    <col min="13347" max="13347" width="2.140625" style="35" bestFit="1" customWidth="1"/>
    <col min="13348" max="13348" width="12.7109375" style="35" bestFit="1" customWidth="1"/>
    <col min="13349" max="13349" width="11.42578125" style="35"/>
    <col min="13350" max="13350" width="13.42578125" style="35" bestFit="1" customWidth="1"/>
    <col min="13351" max="13564" width="11.42578125" style="35"/>
    <col min="13565" max="13565" width="6.28515625" style="35" customWidth="1"/>
    <col min="13566" max="13566" width="40.140625" style="35" customWidth="1"/>
    <col min="13567" max="13567" width="12.7109375" style="35" bestFit="1" customWidth="1"/>
    <col min="13568" max="13568" width="2.5703125" style="35" customWidth="1"/>
    <col min="13569" max="13569" width="14.42578125" style="35" customWidth="1"/>
    <col min="13570" max="13570" width="9.5703125" style="35" customWidth="1"/>
    <col min="13571" max="13571" width="3" style="35" customWidth="1"/>
    <col min="13572" max="13572" width="12.7109375" style="35" bestFit="1" customWidth="1"/>
    <col min="13573" max="13573" width="2.5703125" style="35" customWidth="1"/>
    <col min="13574" max="13574" width="14" style="35" customWidth="1"/>
    <col min="13575" max="13575" width="9.5703125" style="35" customWidth="1"/>
    <col min="13576" max="13576" width="13.140625" style="35" customWidth="1"/>
    <col min="13577" max="13577" width="3" style="35" customWidth="1"/>
    <col min="13578" max="13578" width="11.28515625" style="35" customWidth="1"/>
    <col min="13579" max="13579" width="3.140625" style="35" customWidth="1"/>
    <col min="13580" max="13580" width="14" style="35" customWidth="1"/>
    <col min="13581" max="13581" width="9.7109375" style="35" customWidth="1"/>
    <col min="13582" max="13582" width="14" style="35" customWidth="1"/>
    <col min="13583" max="13583" width="2.7109375" style="35" customWidth="1"/>
    <col min="13584" max="13584" width="11.28515625" style="35" customWidth="1"/>
    <col min="13585" max="13585" width="2.7109375" style="35" customWidth="1"/>
    <col min="13586" max="13586" width="14.42578125" style="35" customWidth="1"/>
    <col min="13587" max="13587" width="9.7109375" style="35" customWidth="1"/>
    <col min="13588" max="13588" width="13" style="35" customWidth="1"/>
    <col min="13589" max="13589" width="3.7109375" style="35" customWidth="1"/>
    <col min="13590" max="13590" width="11.28515625" style="35" customWidth="1"/>
    <col min="13591" max="13591" width="2.7109375" style="35" customWidth="1"/>
    <col min="13592" max="13592" width="14.42578125" style="35" customWidth="1"/>
    <col min="13593" max="13593" width="11" style="35" customWidth="1"/>
    <col min="13594" max="13594" width="13.140625" style="35" customWidth="1"/>
    <col min="13595" max="13595" width="4.28515625" style="35" customWidth="1"/>
    <col min="13596" max="13596" width="11.28515625" style="35" bestFit="1" customWidth="1"/>
    <col min="13597" max="13597" width="2.7109375" style="35" customWidth="1"/>
    <col min="13598" max="13598" width="14.42578125" style="35" bestFit="1" customWidth="1"/>
    <col min="13599" max="13599" width="12" style="35" bestFit="1" customWidth="1"/>
    <col min="13600" max="13600" width="13.140625" style="35" bestFit="1" customWidth="1"/>
    <col min="13601" max="13601" width="4" style="35" customWidth="1"/>
    <col min="13602" max="13602" width="11.28515625" style="35" bestFit="1" customWidth="1"/>
    <col min="13603" max="13603" width="2.140625" style="35" bestFit="1" customWidth="1"/>
    <col min="13604" max="13604" width="12.7109375" style="35" bestFit="1" customWidth="1"/>
    <col min="13605" max="13605" width="11.42578125" style="35"/>
    <col min="13606" max="13606" width="13.42578125" style="35" bestFit="1" customWidth="1"/>
    <col min="13607" max="13820" width="11.42578125" style="35"/>
    <col min="13821" max="13821" width="6.28515625" style="35" customWidth="1"/>
    <col min="13822" max="13822" width="40.140625" style="35" customWidth="1"/>
    <col min="13823" max="13823" width="12.7109375" style="35" bestFit="1" customWidth="1"/>
    <col min="13824" max="13824" width="2.5703125" style="35" customWidth="1"/>
    <col min="13825" max="13825" width="14.42578125" style="35" customWidth="1"/>
    <col min="13826" max="13826" width="9.5703125" style="35" customWidth="1"/>
    <col min="13827" max="13827" width="3" style="35" customWidth="1"/>
    <col min="13828" max="13828" width="12.7109375" style="35" bestFit="1" customWidth="1"/>
    <col min="13829" max="13829" width="2.5703125" style="35" customWidth="1"/>
    <col min="13830" max="13830" width="14" style="35" customWidth="1"/>
    <col min="13831" max="13831" width="9.5703125" style="35" customWidth="1"/>
    <col min="13832" max="13832" width="13.140625" style="35" customWidth="1"/>
    <col min="13833" max="13833" width="3" style="35" customWidth="1"/>
    <col min="13834" max="13834" width="11.28515625" style="35" customWidth="1"/>
    <col min="13835" max="13835" width="3.140625" style="35" customWidth="1"/>
    <col min="13836" max="13836" width="14" style="35" customWidth="1"/>
    <col min="13837" max="13837" width="9.7109375" style="35" customWidth="1"/>
    <col min="13838" max="13838" width="14" style="35" customWidth="1"/>
    <col min="13839" max="13839" width="2.7109375" style="35" customWidth="1"/>
    <col min="13840" max="13840" width="11.28515625" style="35" customWidth="1"/>
    <col min="13841" max="13841" width="2.7109375" style="35" customWidth="1"/>
    <col min="13842" max="13842" width="14.42578125" style="35" customWidth="1"/>
    <col min="13843" max="13843" width="9.7109375" style="35" customWidth="1"/>
    <col min="13844" max="13844" width="13" style="35" customWidth="1"/>
    <col min="13845" max="13845" width="3.7109375" style="35" customWidth="1"/>
    <col min="13846" max="13846" width="11.28515625" style="35" customWidth="1"/>
    <col min="13847" max="13847" width="2.7109375" style="35" customWidth="1"/>
    <col min="13848" max="13848" width="14.42578125" style="35" customWidth="1"/>
    <col min="13849" max="13849" width="11" style="35" customWidth="1"/>
    <col min="13850" max="13850" width="13.140625" style="35" customWidth="1"/>
    <col min="13851" max="13851" width="4.28515625" style="35" customWidth="1"/>
    <col min="13852" max="13852" width="11.28515625" style="35" bestFit="1" customWidth="1"/>
    <col min="13853" max="13853" width="2.7109375" style="35" customWidth="1"/>
    <col min="13854" max="13854" width="14.42578125" style="35" bestFit="1" customWidth="1"/>
    <col min="13855" max="13855" width="12" style="35" bestFit="1" customWidth="1"/>
    <col min="13856" max="13856" width="13.140625" style="35" bestFit="1" customWidth="1"/>
    <col min="13857" max="13857" width="4" style="35" customWidth="1"/>
    <col min="13858" max="13858" width="11.28515625" style="35" bestFit="1" customWidth="1"/>
    <col min="13859" max="13859" width="2.140625" style="35" bestFit="1" customWidth="1"/>
    <col min="13860" max="13860" width="12.7109375" style="35" bestFit="1" customWidth="1"/>
    <col min="13861" max="13861" width="11.42578125" style="35"/>
    <col min="13862" max="13862" width="13.42578125" style="35" bestFit="1" customWidth="1"/>
    <col min="13863" max="14076" width="11.42578125" style="35"/>
    <col min="14077" max="14077" width="6.28515625" style="35" customWidth="1"/>
    <col min="14078" max="14078" width="40.140625" style="35" customWidth="1"/>
    <col min="14079" max="14079" width="12.7109375" style="35" bestFit="1" customWidth="1"/>
    <col min="14080" max="14080" width="2.5703125" style="35" customWidth="1"/>
    <col min="14081" max="14081" width="14.42578125" style="35" customWidth="1"/>
    <col min="14082" max="14082" width="9.5703125" style="35" customWidth="1"/>
    <col min="14083" max="14083" width="3" style="35" customWidth="1"/>
    <col min="14084" max="14084" width="12.7109375" style="35" bestFit="1" customWidth="1"/>
    <col min="14085" max="14085" width="2.5703125" style="35" customWidth="1"/>
    <col min="14086" max="14086" width="14" style="35" customWidth="1"/>
    <col min="14087" max="14087" width="9.5703125" style="35" customWidth="1"/>
    <col min="14088" max="14088" width="13.140625" style="35" customWidth="1"/>
    <col min="14089" max="14089" width="3" style="35" customWidth="1"/>
    <col min="14090" max="14090" width="11.28515625" style="35" customWidth="1"/>
    <col min="14091" max="14091" width="3.140625" style="35" customWidth="1"/>
    <col min="14092" max="14092" width="14" style="35" customWidth="1"/>
    <col min="14093" max="14093" width="9.7109375" style="35" customWidth="1"/>
    <col min="14094" max="14094" width="14" style="35" customWidth="1"/>
    <col min="14095" max="14095" width="2.7109375" style="35" customWidth="1"/>
    <col min="14096" max="14096" width="11.28515625" style="35" customWidth="1"/>
    <col min="14097" max="14097" width="2.7109375" style="35" customWidth="1"/>
    <col min="14098" max="14098" width="14.42578125" style="35" customWidth="1"/>
    <col min="14099" max="14099" width="9.7109375" style="35" customWidth="1"/>
    <col min="14100" max="14100" width="13" style="35" customWidth="1"/>
    <col min="14101" max="14101" width="3.7109375" style="35" customWidth="1"/>
    <col min="14102" max="14102" width="11.28515625" style="35" customWidth="1"/>
    <col min="14103" max="14103" width="2.7109375" style="35" customWidth="1"/>
    <col min="14104" max="14104" width="14.42578125" style="35" customWidth="1"/>
    <col min="14105" max="14105" width="11" style="35" customWidth="1"/>
    <col min="14106" max="14106" width="13.140625" style="35" customWidth="1"/>
    <col min="14107" max="14107" width="4.28515625" style="35" customWidth="1"/>
    <col min="14108" max="14108" width="11.28515625" style="35" bestFit="1" customWidth="1"/>
    <col min="14109" max="14109" width="2.7109375" style="35" customWidth="1"/>
    <col min="14110" max="14110" width="14.42578125" style="35" bestFit="1" customWidth="1"/>
    <col min="14111" max="14111" width="12" style="35" bestFit="1" customWidth="1"/>
    <col min="14112" max="14112" width="13.140625" style="35" bestFit="1" customWidth="1"/>
    <col min="14113" max="14113" width="4" style="35" customWidth="1"/>
    <col min="14114" max="14114" width="11.28515625" style="35" bestFit="1" customWidth="1"/>
    <col min="14115" max="14115" width="2.140625" style="35" bestFit="1" customWidth="1"/>
    <col min="14116" max="14116" width="12.7109375" style="35" bestFit="1" customWidth="1"/>
    <col min="14117" max="14117" width="11.42578125" style="35"/>
    <col min="14118" max="14118" width="13.42578125" style="35" bestFit="1" customWidth="1"/>
    <col min="14119" max="14332" width="11.42578125" style="35"/>
    <col min="14333" max="14333" width="6.28515625" style="35" customWidth="1"/>
    <col min="14334" max="14334" width="40.140625" style="35" customWidth="1"/>
    <col min="14335" max="14335" width="12.7109375" style="35" bestFit="1" customWidth="1"/>
    <col min="14336" max="14336" width="2.5703125" style="35" customWidth="1"/>
    <col min="14337" max="14337" width="14.42578125" style="35" customWidth="1"/>
    <col min="14338" max="14338" width="9.5703125" style="35" customWidth="1"/>
    <col min="14339" max="14339" width="3" style="35" customWidth="1"/>
    <col min="14340" max="14340" width="12.7109375" style="35" bestFit="1" customWidth="1"/>
    <col min="14341" max="14341" width="2.5703125" style="35" customWidth="1"/>
    <col min="14342" max="14342" width="14" style="35" customWidth="1"/>
    <col min="14343" max="14343" width="9.5703125" style="35" customWidth="1"/>
    <col min="14344" max="14344" width="13.140625" style="35" customWidth="1"/>
    <col min="14345" max="14345" width="3" style="35" customWidth="1"/>
    <col min="14346" max="14346" width="11.28515625" style="35" customWidth="1"/>
    <col min="14347" max="14347" width="3.140625" style="35" customWidth="1"/>
    <col min="14348" max="14348" width="14" style="35" customWidth="1"/>
    <col min="14349" max="14349" width="9.7109375" style="35" customWidth="1"/>
    <col min="14350" max="14350" width="14" style="35" customWidth="1"/>
    <col min="14351" max="14351" width="2.7109375" style="35" customWidth="1"/>
    <col min="14352" max="14352" width="11.28515625" style="35" customWidth="1"/>
    <col min="14353" max="14353" width="2.7109375" style="35" customWidth="1"/>
    <col min="14354" max="14354" width="14.42578125" style="35" customWidth="1"/>
    <col min="14355" max="14355" width="9.7109375" style="35" customWidth="1"/>
    <col min="14356" max="14356" width="13" style="35" customWidth="1"/>
    <col min="14357" max="14357" width="3.7109375" style="35" customWidth="1"/>
    <col min="14358" max="14358" width="11.28515625" style="35" customWidth="1"/>
    <col min="14359" max="14359" width="2.7109375" style="35" customWidth="1"/>
    <col min="14360" max="14360" width="14.42578125" style="35" customWidth="1"/>
    <col min="14361" max="14361" width="11" style="35" customWidth="1"/>
    <col min="14362" max="14362" width="13.140625" style="35" customWidth="1"/>
    <col min="14363" max="14363" width="4.28515625" style="35" customWidth="1"/>
    <col min="14364" max="14364" width="11.28515625" style="35" bestFit="1" customWidth="1"/>
    <col min="14365" max="14365" width="2.7109375" style="35" customWidth="1"/>
    <col min="14366" max="14366" width="14.42578125" style="35" bestFit="1" customWidth="1"/>
    <col min="14367" max="14367" width="12" style="35" bestFit="1" customWidth="1"/>
    <col min="14368" max="14368" width="13.140625" style="35" bestFit="1" customWidth="1"/>
    <col min="14369" max="14369" width="4" style="35" customWidth="1"/>
    <col min="14370" max="14370" width="11.28515625" style="35" bestFit="1" customWidth="1"/>
    <col min="14371" max="14371" width="2.140625" style="35" bestFit="1" customWidth="1"/>
    <col min="14372" max="14372" width="12.7109375" style="35" bestFit="1" customWidth="1"/>
    <col min="14373" max="14373" width="11.42578125" style="35"/>
    <col min="14374" max="14374" width="13.42578125" style="35" bestFit="1" customWidth="1"/>
    <col min="14375" max="14588" width="11.42578125" style="35"/>
    <col min="14589" max="14589" width="6.28515625" style="35" customWidth="1"/>
    <col min="14590" max="14590" width="40.140625" style="35" customWidth="1"/>
    <col min="14591" max="14591" width="12.7109375" style="35" bestFit="1" customWidth="1"/>
    <col min="14592" max="14592" width="2.5703125" style="35" customWidth="1"/>
    <col min="14593" max="14593" width="14.42578125" style="35" customWidth="1"/>
    <col min="14594" max="14594" width="9.5703125" style="35" customWidth="1"/>
    <col min="14595" max="14595" width="3" style="35" customWidth="1"/>
    <col min="14596" max="14596" width="12.7109375" style="35" bestFit="1" customWidth="1"/>
    <col min="14597" max="14597" width="2.5703125" style="35" customWidth="1"/>
    <col min="14598" max="14598" width="14" style="35" customWidth="1"/>
    <col min="14599" max="14599" width="9.5703125" style="35" customWidth="1"/>
    <col min="14600" max="14600" width="13.140625" style="35" customWidth="1"/>
    <col min="14601" max="14601" width="3" style="35" customWidth="1"/>
    <col min="14602" max="14602" width="11.28515625" style="35" customWidth="1"/>
    <col min="14603" max="14603" width="3.140625" style="35" customWidth="1"/>
    <col min="14604" max="14604" width="14" style="35" customWidth="1"/>
    <col min="14605" max="14605" width="9.7109375" style="35" customWidth="1"/>
    <col min="14606" max="14606" width="14" style="35" customWidth="1"/>
    <col min="14607" max="14607" width="2.7109375" style="35" customWidth="1"/>
    <col min="14608" max="14608" width="11.28515625" style="35" customWidth="1"/>
    <col min="14609" max="14609" width="2.7109375" style="35" customWidth="1"/>
    <col min="14610" max="14610" width="14.42578125" style="35" customWidth="1"/>
    <col min="14611" max="14611" width="9.7109375" style="35" customWidth="1"/>
    <col min="14612" max="14612" width="13" style="35" customWidth="1"/>
    <col min="14613" max="14613" width="3.7109375" style="35" customWidth="1"/>
    <col min="14614" max="14614" width="11.28515625" style="35" customWidth="1"/>
    <col min="14615" max="14615" width="2.7109375" style="35" customWidth="1"/>
    <col min="14616" max="14616" width="14.42578125" style="35" customWidth="1"/>
    <col min="14617" max="14617" width="11" style="35" customWidth="1"/>
    <col min="14618" max="14618" width="13.140625" style="35" customWidth="1"/>
    <col min="14619" max="14619" width="4.28515625" style="35" customWidth="1"/>
    <col min="14620" max="14620" width="11.28515625" style="35" bestFit="1" customWidth="1"/>
    <col min="14621" max="14621" width="2.7109375" style="35" customWidth="1"/>
    <col min="14622" max="14622" width="14.42578125" style="35" bestFit="1" customWidth="1"/>
    <col min="14623" max="14623" width="12" style="35" bestFit="1" customWidth="1"/>
    <col min="14624" max="14624" width="13.140625" style="35" bestFit="1" customWidth="1"/>
    <col min="14625" max="14625" width="4" style="35" customWidth="1"/>
    <col min="14626" max="14626" width="11.28515625" style="35" bestFit="1" customWidth="1"/>
    <col min="14627" max="14627" width="2.140625" style="35" bestFit="1" customWidth="1"/>
    <col min="14628" max="14628" width="12.7109375" style="35" bestFit="1" customWidth="1"/>
    <col min="14629" max="14629" width="11.42578125" style="35"/>
    <col min="14630" max="14630" width="13.42578125" style="35" bestFit="1" customWidth="1"/>
    <col min="14631" max="14844" width="11.42578125" style="35"/>
    <col min="14845" max="14845" width="6.28515625" style="35" customWidth="1"/>
    <col min="14846" max="14846" width="40.140625" style="35" customWidth="1"/>
    <col min="14847" max="14847" width="12.7109375" style="35" bestFit="1" customWidth="1"/>
    <col min="14848" max="14848" width="2.5703125" style="35" customWidth="1"/>
    <col min="14849" max="14849" width="14.42578125" style="35" customWidth="1"/>
    <col min="14850" max="14850" width="9.5703125" style="35" customWidth="1"/>
    <col min="14851" max="14851" width="3" style="35" customWidth="1"/>
    <col min="14852" max="14852" width="12.7109375" style="35" bestFit="1" customWidth="1"/>
    <col min="14853" max="14853" width="2.5703125" style="35" customWidth="1"/>
    <col min="14854" max="14854" width="14" style="35" customWidth="1"/>
    <col min="14855" max="14855" width="9.5703125" style="35" customWidth="1"/>
    <col min="14856" max="14856" width="13.140625" style="35" customWidth="1"/>
    <col min="14857" max="14857" width="3" style="35" customWidth="1"/>
    <col min="14858" max="14858" width="11.28515625" style="35" customWidth="1"/>
    <col min="14859" max="14859" width="3.140625" style="35" customWidth="1"/>
    <col min="14860" max="14860" width="14" style="35" customWidth="1"/>
    <col min="14861" max="14861" width="9.7109375" style="35" customWidth="1"/>
    <col min="14862" max="14862" width="14" style="35" customWidth="1"/>
    <col min="14863" max="14863" width="2.7109375" style="35" customWidth="1"/>
    <col min="14864" max="14864" width="11.28515625" style="35" customWidth="1"/>
    <col min="14865" max="14865" width="2.7109375" style="35" customWidth="1"/>
    <col min="14866" max="14866" width="14.42578125" style="35" customWidth="1"/>
    <col min="14867" max="14867" width="9.7109375" style="35" customWidth="1"/>
    <col min="14868" max="14868" width="13" style="35" customWidth="1"/>
    <col min="14869" max="14869" width="3.7109375" style="35" customWidth="1"/>
    <col min="14870" max="14870" width="11.28515625" style="35" customWidth="1"/>
    <col min="14871" max="14871" width="2.7109375" style="35" customWidth="1"/>
    <col min="14872" max="14872" width="14.42578125" style="35" customWidth="1"/>
    <col min="14873" max="14873" width="11" style="35" customWidth="1"/>
    <col min="14874" max="14874" width="13.140625" style="35" customWidth="1"/>
    <col min="14875" max="14875" width="4.28515625" style="35" customWidth="1"/>
    <col min="14876" max="14876" width="11.28515625" style="35" bestFit="1" customWidth="1"/>
    <col min="14877" max="14877" width="2.7109375" style="35" customWidth="1"/>
    <col min="14878" max="14878" width="14.42578125" style="35" bestFit="1" customWidth="1"/>
    <col min="14879" max="14879" width="12" style="35" bestFit="1" customWidth="1"/>
    <col min="14880" max="14880" width="13.140625" style="35" bestFit="1" customWidth="1"/>
    <col min="14881" max="14881" width="4" style="35" customWidth="1"/>
    <col min="14882" max="14882" width="11.28515625" style="35" bestFit="1" customWidth="1"/>
    <col min="14883" max="14883" width="2.140625" style="35" bestFit="1" customWidth="1"/>
    <col min="14884" max="14884" width="12.7109375" style="35" bestFit="1" customWidth="1"/>
    <col min="14885" max="14885" width="11.42578125" style="35"/>
    <col min="14886" max="14886" width="13.42578125" style="35" bestFit="1" customWidth="1"/>
    <col min="14887" max="15100" width="11.42578125" style="35"/>
    <col min="15101" max="15101" width="6.28515625" style="35" customWidth="1"/>
    <col min="15102" max="15102" width="40.140625" style="35" customWidth="1"/>
    <col min="15103" max="15103" width="12.7109375" style="35" bestFit="1" customWidth="1"/>
    <col min="15104" max="15104" width="2.5703125" style="35" customWidth="1"/>
    <col min="15105" max="15105" width="14.42578125" style="35" customWidth="1"/>
    <col min="15106" max="15106" width="9.5703125" style="35" customWidth="1"/>
    <col min="15107" max="15107" width="3" style="35" customWidth="1"/>
    <col min="15108" max="15108" width="12.7109375" style="35" bestFit="1" customWidth="1"/>
    <col min="15109" max="15109" width="2.5703125" style="35" customWidth="1"/>
    <col min="15110" max="15110" width="14" style="35" customWidth="1"/>
    <col min="15111" max="15111" width="9.5703125" style="35" customWidth="1"/>
    <col min="15112" max="15112" width="13.140625" style="35" customWidth="1"/>
    <col min="15113" max="15113" width="3" style="35" customWidth="1"/>
    <col min="15114" max="15114" width="11.28515625" style="35" customWidth="1"/>
    <col min="15115" max="15115" width="3.140625" style="35" customWidth="1"/>
    <col min="15116" max="15116" width="14" style="35" customWidth="1"/>
    <col min="15117" max="15117" width="9.7109375" style="35" customWidth="1"/>
    <col min="15118" max="15118" width="14" style="35" customWidth="1"/>
    <col min="15119" max="15119" width="2.7109375" style="35" customWidth="1"/>
    <col min="15120" max="15120" width="11.28515625" style="35" customWidth="1"/>
    <col min="15121" max="15121" width="2.7109375" style="35" customWidth="1"/>
    <col min="15122" max="15122" width="14.42578125" style="35" customWidth="1"/>
    <col min="15123" max="15123" width="9.7109375" style="35" customWidth="1"/>
    <col min="15124" max="15124" width="13" style="35" customWidth="1"/>
    <col min="15125" max="15125" width="3.7109375" style="35" customWidth="1"/>
    <col min="15126" max="15126" width="11.28515625" style="35" customWidth="1"/>
    <col min="15127" max="15127" width="2.7109375" style="35" customWidth="1"/>
    <col min="15128" max="15128" width="14.42578125" style="35" customWidth="1"/>
    <col min="15129" max="15129" width="11" style="35" customWidth="1"/>
    <col min="15130" max="15130" width="13.140625" style="35" customWidth="1"/>
    <col min="15131" max="15131" width="4.28515625" style="35" customWidth="1"/>
    <col min="15132" max="15132" width="11.28515625" style="35" bestFit="1" customWidth="1"/>
    <col min="15133" max="15133" width="2.7109375" style="35" customWidth="1"/>
    <col min="15134" max="15134" width="14.42578125" style="35" bestFit="1" customWidth="1"/>
    <col min="15135" max="15135" width="12" style="35" bestFit="1" customWidth="1"/>
    <col min="15136" max="15136" width="13.140625" style="35" bestFit="1" customWidth="1"/>
    <col min="15137" max="15137" width="4" style="35" customWidth="1"/>
    <col min="15138" max="15138" width="11.28515625" style="35" bestFit="1" customWidth="1"/>
    <col min="15139" max="15139" width="2.140625" style="35" bestFit="1" customWidth="1"/>
    <col min="15140" max="15140" width="12.7109375" style="35" bestFit="1" customWidth="1"/>
    <col min="15141" max="15141" width="11.42578125" style="35"/>
    <col min="15142" max="15142" width="13.42578125" style="35" bestFit="1" customWidth="1"/>
    <col min="15143" max="15356" width="11.42578125" style="35"/>
    <col min="15357" max="15357" width="6.28515625" style="35" customWidth="1"/>
    <col min="15358" max="15358" width="40.140625" style="35" customWidth="1"/>
    <col min="15359" max="15359" width="12.7109375" style="35" bestFit="1" customWidth="1"/>
    <col min="15360" max="15360" width="2.5703125" style="35" customWidth="1"/>
    <col min="15361" max="15361" width="14.42578125" style="35" customWidth="1"/>
    <col min="15362" max="15362" width="9.5703125" style="35" customWidth="1"/>
    <col min="15363" max="15363" width="3" style="35" customWidth="1"/>
    <col min="15364" max="15364" width="12.7109375" style="35" bestFit="1" customWidth="1"/>
    <col min="15365" max="15365" width="2.5703125" style="35" customWidth="1"/>
    <col min="15366" max="15366" width="14" style="35" customWidth="1"/>
    <col min="15367" max="15367" width="9.5703125" style="35" customWidth="1"/>
    <col min="15368" max="15368" width="13.140625" style="35" customWidth="1"/>
    <col min="15369" max="15369" width="3" style="35" customWidth="1"/>
    <col min="15370" max="15370" width="11.28515625" style="35" customWidth="1"/>
    <col min="15371" max="15371" width="3.140625" style="35" customWidth="1"/>
    <col min="15372" max="15372" width="14" style="35" customWidth="1"/>
    <col min="15373" max="15373" width="9.7109375" style="35" customWidth="1"/>
    <col min="15374" max="15374" width="14" style="35" customWidth="1"/>
    <col min="15375" max="15375" width="2.7109375" style="35" customWidth="1"/>
    <col min="15376" max="15376" width="11.28515625" style="35" customWidth="1"/>
    <col min="15377" max="15377" width="2.7109375" style="35" customWidth="1"/>
    <col min="15378" max="15378" width="14.42578125" style="35" customWidth="1"/>
    <col min="15379" max="15379" width="9.7109375" style="35" customWidth="1"/>
    <col min="15380" max="15380" width="13" style="35" customWidth="1"/>
    <col min="15381" max="15381" width="3.7109375" style="35" customWidth="1"/>
    <col min="15382" max="15382" width="11.28515625" style="35" customWidth="1"/>
    <col min="15383" max="15383" width="2.7109375" style="35" customWidth="1"/>
    <col min="15384" max="15384" width="14.42578125" style="35" customWidth="1"/>
    <col min="15385" max="15385" width="11" style="35" customWidth="1"/>
    <col min="15386" max="15386" width="13.140625" style="35" customWidth="1"/>
    <col min="15387" max="15387" width="4.28515625" style="35" customWidth="1"/>
    <col min="15388" max="15388" width="11.28515625" style="35" bestFit="1" customWidth="1"/>
    <col min="15389" max="15389" width="2.7109375" style="35" customWidth="1"/>
    <col min="15390" max="15390" width="14.42578125" style="35" bestFit="1" customWidth="1"/>
    <col min="15391" max="15391" width="12" style="35" bestFit="1" customWidth="1"/>
    <col min="15392" max="15392" width="13.140625" style="35" bestFit="1" customWidth="1"/>
    <col min="15393" max="15393" width="4" style="35" customWidth="1"/>
    <col min="15394" max="15394" width="11.28515625" style="35" bestFit="1" customWidth="1"/>
    <col min="15395" max="15395" width="2.140625" style="35" bestFit="1" customWidth="1"/>
    <col min="15396" max="15396" width="12.7109375" style="35" bestFit="1" customWidth="1"/>
    <col min="15397" max="15397" width="11.42578125" style="35"/>
    <col min="15398" max="15398" width="13.42578125" style="35" bestFit="1" customWidth="1"/>
    <col min="15399" max="15612" width="11.42578125" style="35"/>
    <col min="15613" max="15613" width="6.28515625" style="35" customWidth="1"/>
    <col min="15614" max="15614" width="40.140625" style="35" customWidth="1"/>
    <col min="15615" max="15615" width="12.7109375" style="35" bestFit="1" customWidth="1"/>
    <col min="15616" max="15616" width="2.5703125" style="35" customWidth="1"/>
    <col min="15617" max="15617" width="14.42578125" style="35" customWidth="1"/>
    <col min="15618" max="15618" width="9.5703125" style="35" customWidth="1"/>
    <col min="15619" max="15619" width="3" style="35" customWidth="1"/>
    <col min="15620" max="15620" width="12.7109375" style="35" bestFit="1" customWidth="1"/>
    <col min="15621" max="15621" width="2.5703125" style="35" customWidth="1"/>
    <col min="15622" max="15622" width="14" style="35" customWidth="1"/>
    <col min="15623" max="15623" width="9.5703125" style="35" customWidth="1"/>
    <col min="15624" max="15624" width="13.140625" style="35" customWidth="1"/>
    <col min="15625" max="15625" width="3" style="35" customWidth="1"/>
    <col min="15626" max="15626" width="11.28515625" style="35" customWidth="1"/>
    <col min="15627" max="15627" width="3.140625" style="35" customWidth="1"/>
    <col min="15628" max="15628" width="14" style="35" customWidth="1"/>
    <col min="15629" max="15629" width="9.7109375" style="35" customWidth="1"/>
    <col min="15630" max="15630" width="14" style="35" customWidth="1"/>
    <col min="15631" max="15631" width="2.7109375" style="35" customWidth="1"/>
    <col min="15632" max="15632" width="11.28515625" style="35" customWidth="1"/>
    <col min="15633" max="15633" width="2.7109375" style="35" customWidth="1"/>
    <col min="15634" max="15634" width="14.42578125" style="35" customWidth="1"/>
    <col min="15635" max="15635" width="9.7109375" style="35" customWidth="1"/>
    <col min="15636" max="15636" width="13" style="35" customWidth="1"/>
    <col min="15637" max="15637" width="3.7109375" style="35" customWidth="1"/>
    <col min="15638" max="15638" width="11.28515625" style="35" customWidth="1"/>
    <col min="15639" max="15639" width="2.7109375" style="35" customWidth="1"/>
    <col min="15640" max="15640" width="14.42578125" style="35" customWidth="1"/>
    <col min="15641" max="15641" width="11" style="35" customWidth="1"/>
    <col min="15642" max="15642" width="13.140625" style="35" customWidth="1"/>
    <col min="15643" max="15643" width="4.28515625" style="35" customWidth="1"/>
    <col min="15644" max="15644" width="11.28515625" style="35" bestFit="1" customWidth="1"/>
    <col min="15645" max="15645" width="2.7109375" style="35" customWidth="1"/>
    <col min="15646" max="15646" width="14.42578125" style="35" bestFit="1" customWidth="1"/>
    <col min="15647" max="15647" width="12" style="35" bestFit="1" customWidth="1"/>
    <col min="15648" max="15648" width="13.140625" style="35" bestFit="1" customWidth="1"/>
    <col min="15649" max="15649" width="4" style="35" customWidth="1"/>
    <col min="15650" max="15650" width="11.28515625" style="35" bestFit="1" customWidth="1"/>
    <col min="15651" max="15651" width="2.140625" style="35" bestFit="1" customWidth="1"/>
    <col min="15652" max="15652" width="12.7109375" style="35" bestFit="1" customWidth="1"/>
    <col min="15653" max="15653" width="11.42578125" style="35"/>
    <col min="15654" max="15654" width="13.42578125" style="35" bestFit="1" customWidth="1"/>
    <col min="15655" max="15868" width="11.42578125" style="35"/>
    <col min="15869" max="15869" width="6.28515625" style="35" customWidth="1"/>
    <col min="15870" max="15870" width="40.140625" style="35" customWidth="1"/>
    <col min="15871" max="15871" width="12.7109375" style="35" bestFit="1" customWidth="1"/>
    <col min="15872" max="15872" width="2.5703125" style="35" customWidth="1"/>
    <col min="15873" max="15873" width="14.42578125" style="35" customWidth="1"/>
    <col min="15874" max="15874" width="9.5703125" style="35" customWidth="1"/>
    <col min="15875" max="15875" width="3" style="35" customWidth="1"/>
    <col min="15876" max="15876" width="12.7109375" style="35" bestFit="1" customWidth="1"/>
    <col min="15877" max="15877" width="2.5703125" style="35" customWidth="1"/>
    <col min="15878" max="15878" width="14" style="35" customWidth="1"/>
    <col min="15879" max="15879" width="9.5703125" style="35" customWidth="1"/>
    <col min="15880" max="15880" width="13.140625" style="35" customWidth="1"/>
    <col min="15881" max="15881" width="3" style="35" customWidth="1"/>
    <col min="15882" max="15882" width="11.28515625" style="35" customWidth="1"/>
    <col min="15883" max="15883" width="3.140625" style="35" customWidth="1"/>
    <col min="15884" max="15884" width="14" style="35" customWidth="1"/>
    <col min="15885" max="15885" width="9.7109375" style="35" customWidth="1"/>
    <col min="15886" max="15886" width="14" style="35" customWidth="1"/>
    <col min="15887" max="15887" width="2.7109375" style="35" customWidth="1"/>
    <col min="15888" max="15888" width="11.28515625" style="35" customWidth="1"/>
    <col min="15889" max="15889" width="2.7109375" style="35" customWidth="1"/>
    <col min="15890" max="15890" width="14.42578125" style="35" customWidth="1"/>
    <col min="15891" max="15891" width="9.7109375" style="35" customWidth="1"/>
    <col min="15892" max="15892" width="13" style="35" customWidth="1"/>
    <col min="15893" max="15893" width="3.7109375" style="35" customWidth="1"/>
    <col min="15894" max="15894" width="11.28515625" style="35" customWidth="1"/>
    <col min="15895" max="15895" width="2.7109375" style="35" customWidth="1"/>
    <col min="15896" max="15896" width="14.42578125" style="35" customWidth="1"/>
    <col min="15897" max="15897" width="11" style="35" customWidth="1"/>
    <col min="15898" max="15898" width="13.140625" style="35" customWidth="1"/>
    <col min="15899" max="15899" width="4.28515625" style="35" customWidth="1"/>
    <col min="15900" max="15900" width="11.28515625" style="35" bestFit="1" customWidth="1"/>
    <col min="15901" max="15901" width="2.7109375" style="35" customWidth="1"/>
    <col min="15902" max="15902" width="14.42578125" style="35" bestFit="1" customWidth="1"/>
    <col min="15903" max="15903" width="12" style="35" bestFit="1" customWidth="1"/>
    <col min="15904" max="15904" width="13.140625" style="35" bestFit="1" customWidth="1"/>
    <col min="15905" max="15905" width="4" style="35" customWidth="1"/>
    <col min="15906" max="15906" width="11.28515625" style="35" bestFit="1" customWidth="1"/>
    <col min="15907" max="15907" width="2.140625" style="35" bestFit="1" customWidth="1"/>
    <col min="15908" max="15908" width="12.7109375" style="35" bestFit="1" customWidth="1"/>
    <col min="15909" max="15909" width="11.42578125" style="35"/>
    <col min="15910" max="15910" width="13.42578125" style="35" bestFit="1" customWidth="1"/>
    <col min="15911" max="16124" width="11.42578125" style="35"/>
    <col min="16125" max="16125" width="6.28515625" style="35" customWidth="1"/>
    <col min="16126" max="16126" width="40.140625" style="35" customWidth="1"/>
    <col min="16127" max="16127" width="12.7109375" style="35" bestFit="1" customWidth="1"/>
    <col min="16128" max="16128" width="2.5703125" style="35" customWidth="1"/>
    <col min="16129" max="16129" width="14.42578125" style="35" customWidth="1"/>
    <col min="16130" max="16130" width="9.5703125" style="35" customWidth="1"/>
    <col min="16131" max="16131" width="3" style="35" customWidth="1"/>
    <col min="16132" max="16132" width="12.7109375" style="35" bestFit="1" customWidth="1"/>
    <col min="16133" max="16133" width="2.5703125" style="35" customWidth="1"/>
    <col min="16134" max="16134" width="14" style="35" customWidth="1"/>
    <col min="16135" max="16135" width="9.5703125" style="35" customWidth="1"/>
    <col min="16136" max="16136" width="13.140625" style="35" customWidth="1"/>
    <col min="16137" max="16137" width="3" style="35" customWidth="1"/>
    <col min="16138" max="16138" width="11.28515625" style="35" customWidth="1"/>
    <col min="16139" max="16139" width="3.140625" style="35" customWidth="1"/>
    <col min="16140" max="16140" width="14" style="35" customWidth="1"/>
    <col min="16141" max="16141" width="9.7109375" style="35" customWidth="1"/>
    <col min="16142" max="16142" width="14" style="35" customWidth="1"/>
    <col min="16143" max="16143" width="2.7109375" style="35" customWidth="1"/>
    <col min="16144" max="16144" width="11.28515625" style="35" customWidth="1"/>
    <col min="16145" max="16145" width="2.7109375" style="35" customWidth="1"/>
    <col min="16146" max="16146" width="14.42578125" style="35" customWidth="1"/>
    <col min="16147" max="16147" width="9.7109375" style="35" customWidth="1"/>
    <col min="16148" max="16148" width="13" style="35" customWidth="1"/>
    <col min="16149" max="16149" width="3.7109375" style="35" customWidth="1"/>
    <col min="16150" max="16150" width="11.28515625" style="35" customWidth="1"/>
    <col min="16151" max="16151" width="2.7109375" style="35" customWidth="1"/>
    <col min="16152" max="16152" width="14.42578125" style="35" customWidth="1"/>
    <col min="16153" max="16153" width="11" style="35" customWidth="1"/>
    <col min="16154" max="16154" width="13.140625" style="35" customWidth="1"/>
    <col min="16155" max="16155" width="4.28515625" style="35" customWidth="1"/>
    <col min="16156" max="16156" width="11.28515625" style="35" bestFit="1" customWidth="1"/>
    <col min="16157" max="16157" width="2.7109375" style="35" customWidth="1"/>
    <col min="16158" max="16158" width="14.42578125" style="35" bestFit="1" customWidth="1"/>
    <col min="16159" max="16159" width="12" style="35" bestFit="1" customWidth="1"/>
    <col min="16160" max="16160" width="13.140625" style="35" bestFit="1" customWidth="1"/>
    <col min="16161" max="16161" width="4" style="35" customWidth="1"/>
    <col min="16162" max="16162" width="11.28515625" style="35" bestFit="1" customWidth="1"/>
    <col min="16163" max="16163" width="2.140625" style="35" bestFit="1" customWidth="1"/>
    <col min="16164" max="16164" width="12.7109375" style="35" bestFit="1" customWidth="1"/>
    <col min="16165" max="16165" width="11.42578125" style="35"/>
    <col min="16166" max="16166" width="13.42578125" style="35" bestFit="1" customWidth="1"/>
    <col min="16167" max="16384" width="11.42578125" style="35"/>
  </cols>
  <sheetData>
    <row r="1" spans="1:47" s="37" customFormat="1" ht="83.25" customHeight="1">
      <c r="A1" s="142" t="s">
        <v>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7" s="37" customFormat="1" ht="19.5">
      <c r="A2" s="143" t="s">
        <v>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</row>
    <row r="3" spans="1:47" s="37" customFormat="1" ht="19.5">
      <c r="A3" s="143" t="s">
        <v>70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7" s="37" customFormat="1" ht="19.5">
      <c r="A4" s="143" t="s">
        <v>225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</row>
    <row r="5" spans="1:47" s="81" customFormat="1" ht="19.5">
      <c r="A5" s="143" t="s">
        <v>72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</row>
    <row r="6" spans="1:47">
      <c r="A6" s="140" t="s">
        <v>71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</row>
    <row r="7" spans="1:47" ht="15.75">
      <c r="A7" s="144"/>
      <c r="B7" s="14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C7" s="34"/>
      <c r="AD7" s="34"/>
      <c r="AE7" s="34"/>
    </row>
    <row r="8" spans="1:47" s="59" customFormat="1" ht="19.5">
      <c r="A8" s="146" t="s">
        <v>39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</row>
    <row r="9" spans="1:47" s="59" customFormat="1" ht="15.7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60"/>
      <c r="AO9" s="61"/>
      <c r="AP9" s="61"/>
      <c r="AQ9" s="62"/>
    </row>
    <row r="10" spans="1:47" s="37" customFormat="1" ht="19.5">
      <c r="A10" s="147" t="s">
        <v>19</v>
      </c>
      <c r="B10" s="147"/>
      <c r="C10" s="63"/>
      <c r="D10" s="64" t="s">
        <v>0</v>
      </c>
      <c r="E10" s="63">
        <v>2030171</v>
      </c>
      <c r="F10" s="65" t="e">
        <v>#REF!</v>
      </c>
      <c r="G10" s="66"/>
      <c r="H10" s="63"/>
      <c r="I10" s="64" t="s">
        <v>0</v>
      </c>
      <c r="J10" s="63">
        <v>1779400</v>
      </c>
      <c r="K10" s="65" t="e">
        <v>#REF!</v>
      </c>
      <c r="L10" s="67">
        <v>-250771</v>
      </c>
      <c r="M10" s="56"/>
      <c r="N10" s="63"/>
      <c r="O10" s="63">
        <v>2517999</v>
      </c>
      <c r="P10" s="65" t="e">
        <v>#REF!</v>
      </c>
      <c r="Q10" s="67">
        <v>738599</v>
      </c>
      <c r="R10" s="56"/>
      <c r="S10" s="63"/>
      <c r="T10" s="63">
        <v>4134546</v>
      </c>
      <c r="U10" s="65" t="e">
        <v>#REF!</v>
      </c>
      <c r="V10" s="67">
        <v>1616547</v>
      </c>
      <c r="W10" s="56"/>
      <c r="X10" s="63"/>
      <c r="Y10" s="63">
        <v>4692458</v>
      </c>
      <c r="Z10" s="65" t="e">
        <v>#REF!</v>
      </c>
      <c r="AA10" s="67">
        <v>557912</v>
      </c>
      <c r="AB10" s="56"/>
      <c r="AC10" s="63"/>
      <c r="AD10" s="63">
        <v>3579719</v>
      </c>
      <c r="AE10" s="65" t="e">
        <v>#REF!</v>
      </c>
      <c r="AF10" s="67">
        <v>-1112739</v>
      </c>
      <c r="AG10" s="56"/>
      <c r="AH10" s="63"/>
      <c r="AI10" s="63">
        <v>4319817</v>
      </c>
      <c r="AJ10" s="65" t="e">
        <v>#REF!</v>
      </c>
      <c r="AK10" s="67">
        <v>740098</v>
      </c>
      <c r="AL10" s="56"/>
      <c r="AM10" s="63" t="e">
        <v>#REF!</v>
      </c>
      <c r="AO10" s="63"/>
      <c r="AP10" s="104">
        <f>+AO11</f>
        <v>3975371.87</v>
      </c>
      <c r="AQ10" s="68" t="e">
        <v>#REF!</v>
      </c>
    </row>
    <row r="11" spans="1:47" s="44" customFormat="1" ht="31.5">
      <c r="A11" s="49"/>
      <c r="B11" s="93" t="s">
        <v>51</v>
      </c>
      <c r="C11" s="94">
        <v>2030171</v>
      </c>
      <c r="D11" s="94"/>
      <c r="E11" s="94"/>
      <c r="F11" s="95"/>
      <c r="G11" s="95"/>
      <c r="H11" s="94">
        <v>1779400</v>
      </c>
      <c r="I11" s="94"/>
      <c r="J11" s="94"/>
      <c r="K11" s="95"/>
      <c r="L11" s="95">
        <v>-0.12352210725106408</v>
      </c>
      <c r="M11" s="49"/>
      <c r="N11" s="94">
        <v>2517999</v>
      </c>
      <c r="O11" s="94"/>
      <c r="P11" s="95"/>
      <c r="Q11" s="95">
        <v>0.41508317410363044</v>
      </c>
      <c r="R11" s="49"/>
      <c r="S11" s="94">
        <v>4134546</v>
      </c>
      <c r="T11" s="94"/>
      <c r="U11" s="95"/>
      <c r="V11" s="95">
        <v>0.64199668069764926</v>
      </c>
      <c r="W11" s="49"/>
      <c r="X11" s="94">
        <v>4692458</v>
      </c>
      <c r="Y11" s="94"/>
      <c r="Z11" s="95"/>
      <c r="AA11" s="95">
        <v>0.13493912028067895</v>
      </c>
      <c r="AB11" s="49"/>
      <c r="AC11" s="94">
        <v>3579719</v>
      </c>
      <c r="AD11" s="94"/>
      <c r="AE11" s="95"/>
      <c r="AF11" s="95">
        <v>-0.23713350231371277</v>
      </c>
      <c r="AG11" s="49"/>
      <c r="AH11" s="94">
        <v>4319817</v>
      </c>
      <c r="AI11" s="94"/>
      <c r="AJ11" s="95"/>
      <c r="AK11" s="95">
        <v>0.20674751286343984</v>
      </c>
      <c r="AL11" s="49"/>
      <c r="AM11" s="94"/>
      <c r="AN11" s="50" t="s">
        <v>63</v>
      </c>
      <c r="AO11" s="105">
        <v>3975371.87</v>
      </c>
      <c r="AP11" s="94"/>
      <c r="AQ11" s="96"/>
    </row>
    <row r="12" spans="1:47" s="37" customFormat="1" ht="9" customHeight="1">
      <c r="A12" s="56"/>
      <c r="B12" s="70"/>
      <c r="C12" s="63"/>
      <c r="D12" s="63"/>
      <c r="E12" s="63"/>
      <c r="F12" s="63"/>
      <c r="G12" s="65"/>
      <c r="H12" s="63"/>
      <c r="I12" s="63"/>
      <c r="J12" s="63"/>
      <c r="K12" s="63"/>
      <c r="L12" s="63"/>
      <c r="M12" s="56"/>
      <c r="N12" s="63"/>
      <c r="O12" s="63"/>
      <c r="P12" s="63"/>
      <c r="Q12" s="63"/>
      <c r="R12" s="56"/>
      <c r="S12" s="63"/>
      <c r="T12" s="63"/>
      <c r="U12" s="63"/>
      <c r="V12" s="56"/>
      <c r="W12" s="56"/>
      <c r="X12" s="63"/>
      <c r="Y12" s="63"/>
      <c r="Z12" s="63"/>
      <c r="AA12" s="56"/>
      <c r="AB12" s="56"/>
      <c r="AC12" s="63"/>
      <c r="AD12" s="63"/>
      <c r="AE12" s="63"/>
      <c r="AF12" s="56"/>
      <c r="AG12" s="56"/>
      <c r="AH12" s="63"/>
      <c r="AI12" s="63"/>
      <c r="AJ12" s="63"/>
      <c r="AK12" s="56"/>
      <c r="AL12" s="56"/>
      <c r="AM12" s="63"/>
      <c r="AN12" s="57"/>
      <c r="AO12" s="103"/>
      <c r="AP12" s="71"/>
      <c r="AQ12" s="72"/>
    </row>
    <row r="13" spans="1:47" s="59" customFormat="1" ht="20.25" thickBot="1">
      <c r="A13" s="147" t="s">
        <v>40</v>
      </c>
      <c r="B13" s="147"/>
      <c r="C13" s="67"/>
      <c r="D13" s="67"/>
      <c r="E13" s="67" t="e">
        <v>#REF!</v>
      </c>
      <c r="F13" s="65" t="e">
        <v>#REF!</v>
      </c>
      <c r="G13" s="66"/>
      <c r="H13" s="67"/>
      <c r="I13" s="67"/>
      <c r="J13" s="67" t="e">
        <v>#REF!</v>
      </c>
      <c r="K13" s="65" t="e">
        <v>#REF!</v>
      </c>
      <c r="L13" s="73" t="e">
        <v>#REF!</v>
      </c>
      <c r="M13" s="67"/>
      <c r="N13" s="67"/>
      <c r="O13" s="67" t="e">
        <v>#REF!</v>
      </c>
      <c r="P13" s="65" t="e">
        <v>#REF!</v>
      </c>
      <c r="Q13" s="73" t="e">
        <v>#REF!</v>
      </c>
      <c r="R13" s="67"/>
      <c r="S13" s="67"/>
      <c r="T13" s="67" t="e">
        <v>#REF!</v>
      </c>
      <c r="U13" s="65" t="e">
        <v>#REF!</v>
      </c>
      <c r="V13" s="67" t="e">
        <v>#REF!</v>
      </c>
      <c r="W13" s="67"/>
      <c r="X13" s="67"/>
      <c r="Y13" s="67" t="e">
        <v>#REF!</v>
      </c>
      <c r="Z13" s="65" t="e">
        <v>#REF!</v>
      </c>
      <c r="AA13" s="67" t="e">
        <v>#REF!</v>
      </c>
      <c r="AB13" s="67"/>
      <c r="AC13" s="67"/>
      <c r="AD13" s="67" t="e">
        <v>#REF!</v>
      </c>
      <c r="AE13" s="65" t="e">
        <v>#REF!</v>
      </c>
      <c r="AF13" s="67" t="e">
        <v>#REF!</v>
      </c>
      <c r="AG13" s="67"/>
      <c r="AH13" s="67"/>
      <c r="AI13" s="67" t="e">
        <v>#REF!</v>
      </c>
      <c r="AJ13" s="65" t="e">
        <v>#REF!</v>
      </c>
      <c r="AK13" s="67" t="e">
        <v>#REF!</v>
      </c>
      <c r="AL13" s="67"/>
      <c r="AM13" s="67" t="e">
        <v>#REF!</v>
      </c>
      <c r="AN13" s="74"/>
      <c r="AO13" s="104"/>
      <c r="AP13" s="101">
        <f>+AP10</f>
        <v>3975371.87</v>
      </c>
      <c r="AQ13" s="75" t="e">
        <v>#REF!</v>
      </c>
    </row>
    <row r="14" spans="1:47" s="37" customFormat="1" ht="20.25" thickTop="1">
      <c r="A14" s="56"/>
      <c r="B14" s="76"/>
      <c r="C14" s="56"/>
      <c r="D14" s="77"/>
      <c r="E14" s="77"/>
      <c r="F14" s="65"/>
      <c r="G14" s="56"/>
      <c r="H14" s="63"/>
      <c r="I14" s="77"/>
      <c r="J14" s="77"/>
      <c r="K14" s="65"/>
      <c r="L14" s="56"/>
      <c r="M14" s="56"/>
      <c r="N14" s="56"/>
      <c r="O14" s="56"/>
      <c r="P14" s="76"/>
      <c r="Q14" s="56"/>
      <c r="R14" s="76"/>
      <c r="S14" s="56"/>
      <c r="T14" s="56"/>
      <c r="U14" s="76"/>
      <c r="V14" s="56"/>
      <c r="W14" s="76"/>
      <c r="X14" s="56"/>
      <c r="Y14" s="56"/>
      <c r="Z14" s="76"/>
      <c r="AA14" s="56"/>
      <c r="AB14" s="76"/>
      <c r="AC14" s="56"/>
      <c r="AD14" s="56"/>
      <c r="AE14" s="76"/>
      <c r="AF14" s="56"/>
      <c r="AG14" s="76"/>
      <c r="AH14" s="56"/>
      <c r="AI14" s="56"/>
      <c r="AJ14" s="76"/>
      <c r="AK14" s="56"/>
      <c r="AL14" s="76"/>
      <c r="AM14" s="56"/>
      <c r="AN14" s="78"/>
      <c r="AO14" s="103"/>
      <c r="AP14" s="56"/>
      <c r="AQ14" s="58"/>
      <c r="AS14" s="79"/>
      <c r="AU14" s="79"/>
    </row>
    <row r="15" spans="1:47" s="37" customFormat="1" ht="19.5">
      <c r="A15" s="143" t="s">
        <v>41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</row>
    <row r="16" spans="1:47" s="37" customFormat="1" ht="19.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60"/>
      <c r="AO16" s="54"/>
      <c r="AP16" s="54"/>
      <c r="AQ16" s="80"/>
    </row>
    <row r="17" spans="1:53" s="37" customFormat="1" ht="19.5">
      <c r="A17" s="147" t="s">
        <v>21</v>
      </c>
      <c r="B17" s="147"/>
      <c r="C17" s="56"/>
      <c r="D17" s="77"/>
      <c r="E17" s="77"/>
      <c r="F17" s="65"/>
      <c r="G17" s="56"/>
      <c r="H17" s="63"/>
      <c r="I17" s="77"/>
      <c r="J17" s="77"/>
      <c r="K17" s="65"/>
      <c r="L17" s="56"/>
      <c r="M17" s="56"/>
      <c r="N17" s="63"/>
      <c r="O17" s="77">
        <v>20998386</v>
      </c>
      <c r="P17" s="65"/>
      <c r="Q17" s="65"/>
      <c r="R17" s="81"/>
      <c r="S17" s="63"/>
      <c r="T17" s="77">
        <v>24484189</v>
      </c>
      <c r="U17" s="65"/>
      <c r="V17" s="56"/>
      <c r="W17" s="81"/>
      <c r="X17" s="63"/>
      <c r="Y17" s="77">
        <v>29614918</v>
      </c>
      <c r="Z17" s="65"/>
      <c r="AA17" s="81"/>
      <c r="AB17" s="81"/>
      <c r="AC17" s="63"/>
      <c r="AD17" s="77">
        <v>31957150</v>
      </c>
      <c r="AE17" s="65"/>
      <c r="AF17" s="81"/>
      <c r="AG17" s="63"/>
      <c r="AH17" s="63"/>
      <c r="AI17" s="77">
        <v>47014450</v>
      </c>
      <c r="AJ17" s="65"/>
      <c r="AK17" s="81"/>
      <c r="AL17" s="56"/>
      <c r="AM17" s="77" t="e">
        <v>#REF!</v>
      </c>
      <c r="AN17" s="99"/>
      <c r="AO17" s="63"/>
      <c r="AP17" s="104">
        <f>SUM(AO18:AO24)</f>
        <v>3868754.24</v>
      </c>
      <c r="AQ17" s="82" t="e">
        <v>#REF!</v>
      </c>
      <c r="AR17" s="83"/>
      <c r="AS17" s="84"/>
      <c r="AT17" s="122" t="s">
        <v>92</v>
      </c>
      <c r="AU17" s="119">
        <v>1871607.09</v>
      </c>
      <c r="AW17" s="123" t="s">
        <v>115</v>
      </c>
      <c r="AX17" s="119">
        <v>25158.44</v>
      </c>
      <c r="AZ17" s="123" t="s">
        <v>128</v>
      </c>
      <c r="BA17" s="124">
        <v>18921.54</v>
      </c>
    </row>
    <row r="18" spans="1:53" s="44" customFormat="1" ht="16.5">
      <c r="A18" s="45"/>
      <c r="B18" s="49" t="s">
        <v>22</v>
      </c>
      <c r="C18" s="49"/>
      <c r="D18" s="47"/>
      <c r="E18" s="47"/>
      <c r="F18" s="95"/>
      <c r="G18" s="49"/>
      <c r="H18" s="94"/>
      <c r="I18" s="47"/>
      <c r="J18" s="47"/>
      <c r="K18" s="95"/>
      <c r="L18" s="49"/>
      <c r="M18" s="49"/>
      <c r="N18" s="94">
        <v>8255674</v>
      </c>
      <c r="O18" s="95"/>
      <c r="P18" s="95"/>
      <c r="Q18" s="95"/>
      <c r="R18" s="46"/>
      <c r="S18" s="94">
        <v>10695113</v>
      </c>
      <c r="T18" s="47"/>
      <c r="U18" s="95"/>
      <c r="V18" s="49"/>
      <c r="W18" s="46"/>
      <c r="X18" s="94">
        <v>13016269</v>
      </c>
      <c r="Y18" s="47"/>
      <c r="Z18" s="95"/>
      <c r="AA18" s="46"/>
      <c r="AB18" s="46"/>
      <c r="AC18" s="94">
        <v>14529792</v>
      </c>
      <c r="AD18" s="47"/>
      <c r="AE18" s="95"/>
      <c r="AF18" s="46"/>
      <c r="AG18" s="94"/>
      <c r="AH18" s="94">
        <v>27817260</v>
      </c>
      <c r="AI18" s="47"/>
      <c r="AJ18" s="95"/>
      <c r="AK18" s="46"/>
      <c r="AL18" s="49"/>
      <c r="AM18" s="47"/>
      <c r="AO18" s="105">
        <f>+AU17+AU18+AU19+AU20</f>
        <v>1899270.27</v>
      </c>
      <c r="AP18" s="94"/>
      <c r="AQ18" s="98"/>
      <c r="AT18" s="122" t="s">
        <v>93</v>
      </c>
      <c r="AU18" s="119">
        <v>4415.93</v>
      </c>
      <c r="AW18" s="123" t="s">
        <v>116</v>
      </c>
      <c r="AX18" s="119">
        <v>46927.17</v>
      </c>
      <c r="AZ18" s="123" t="s">
        <v>129</v>
      </c>
      <c r="BA18" s="124">
        <v>728.19</v>
      </c>
    </row>
    <row r="19" spans="1:53" s="44" customFormat="1" ht="16.5">
      <c r="A19" s="45"/>
      <c r="B19" s="49" t="s">
        <v>23</v>
      </c>
      <c r="C19" s="49"/>
      <c r="D19" s="47"/>
      <c r="E19" s="47"/>
      <c r="F19" s="95"/>
      <c r="G19" s="49"/>
      <c r="H19" s="94"/>
      <c r="I19" s="47"/>
      <c r="J19" s="47"/>
      <c r="K19" s="95"/>
      <c r="L19" s="49"/>
      <c r="M19" s="49"/>
      <c r="N19" s="94">
        <v>5735816</v>
      </c>
      <c r="O19" s="47"/>
      <c r="P19" s="95"/>
      <c r="Q19" s="95"/>
      <c r="R19" s="46"/>
      <c r="S19" s="94">
        <v>6395972</v>
      </c>
      <c r="T19" s="47"/>
      <c r="U19" s="95"/>
      <c r="V19" s="49"/>
      <c r="W19" s="46"/>
      <c r="X19" s="94">
        <v>6777620</v>
      </c>
      <c r="Y19" s="47"/>
      <c r="Z19" s="95"/>
      <c r="AA19" s="46"/>
      <c r="AB19" s="46"/>
      <c r="AC19" s="94">
        <v>8332205</v>
      </c>
      <c r="AD19" s="47"/>
      <c r="AE19" s="95"/>
      <c r="AF19" s="46"/>
      <c r="AG19" s="94"/>
      <c r="AH19" s="94">
        <v>7246838</v>
      </c>
      <c r="AI19" s="47"/>
      <c r="AJ19" s="95"/>
      <c r="AK19" s="46"/>
      <c r="AL19" s="49"/>
      <c r="AM19" s="47"/>
      <c r="AO19" s="105">
        <f>+AU21</f>
        <v>2047.04</v>
      </c>
      <c r="AP19" s="94"/>
      <c r="AQ19" s="98"/>
      <c r="AT19" s="122" t="s">
        <v>94</v>
      </c>
      <c r="AU19" s="119">
        <v>14044.07</v>
      </c>
      <c r="AW19" s="123" t="s">
        <v>117</v>
      </c>
      <c r="AX19" s="119">
        <v>49261.57</v>
      </c>
      <c r="AZ19" s="123" t="s">
        <v>130</v>
      </c>
      <c r="BA19" s="124">
        <v>9254.76</v>
      </c>
    </row>
    <row r="20" spans="1:53" s="44" customFormat="1" ht="16.5">
      <c r="A20" s="45"/>
      <c r="B20" s="49" t="s">
        <v>24</v>
      </c>
      <c r="C20" s="49"/>
      <c r="D20" s="47"/>
      <c r="E20" s="47"/>
      <c r="F20" s="95"/>
      <c r="G20" s="49"/>
      <c r="H20" s="94"/>
      <c r="I20" s="47"/>
      <c r="J20" s="47"/>
      <c r="K20" s="95"/>
      <c r="L20" s="49"/>
      <c r="M20" s="49"/>
      <c r="N20" s="94">
        <v>615122</v>
      </c>
      <c r="O20" s="47"/>
      <c r="P20" s="95"/>
      <c r="Q20" s="95"/>
      <c r="R20" s="46"/>
      <c r="S20" s="94">
        <v>714942</v>
      </c>
      <c r="T20" s="47"/>
      <c r="U20" s="95"/>
      <c r="V20" s="49"/>
      <c r="W20" s="46"/>
      <c r="X20" s="94">
        <v>777798</v>
      </c>
      <c r="Y20" s="47"/>
      <c r="Z20" s="95"/>
      <c r="AA20" s="46"/>
      <c r="AB20" s="46"/>
      <c r="AC20" s="94">
        <v>988137</v>
      </c>
      <c r="AD20" s="47"/>
      <c r="AE20" s="95"/>
      <c r="AF20" s="46"/>
      <c r="AG20" s="94"/>
      <c r="AH20" s="94">
        <v>4014635</v>
      </c>
      <c r="AI20" s="47"/>
      <c r="AJ20" s="95"/>
      <c r="AK20" s="46"/>
      <c r="AL20" s="49"/>
      <c r="AM20" s="47"/>
      <c r="AO20" s="105">
        <f>ROUND(+AU22+AU23+AU24+AU25+AU26,0)</f>
        <v>502059</v>
      </c>
      <c r="AP20" s="94"/>
      <c r="AQ20" s="98"/>
      <c r="AT20" s="122" t="s">
        <v>95</v>
      </c>
      <c r="AU20" s="119">
        <v>9203.18</v>
      </c>
      <c r="AW20" s="123" t="s">
        <v>118</v>
      </c>
      <c r="AX20" s="119">
        <v>232855.64</v>
      </c>
      <c r="AZ20" s="123" t="s">
        <v>131</v>
      </c>
      <c r="BA20" s="124">
        <v>19360.650000000001</v>
      </c>
    </row>
    <row r="21" spans="1:53" s="44" customFormat="1" ht="16.5">
      <c r="A21" s="45"/>
      <c r="B21" s="49" t="s">
        <v>25</v>
      </c>
      <c r="C21" s="49"/>
      <c r="D21" s="47"/>
      <c r="E21" s="47"/>
      <c r="F21" s="95"/>
      <c r="G21" s="49"/>
      <c r="H21" s="94"/>
      <c r="I21" s="47"/>
      <c r="J21" s="47"/>
      <c r="K21" s="95"/>
      <c r="L21" s="49"/>
      <c r="M21" s="49"/>
      <c r="N21" s="94">
        <v>60558</v>
      </c>
      <c r="O21" s="47"/>
      <c r="P21" s="95"/>
      <c r="Q21" s="95"/>
      <c r="R21" s="46"/>
      <c r="S21" s="94">
        <v>72904</v>
      </c>
      <c r="T21" s="47"/>
      <c r="U21" s="95"/>
      <c r="V21" s="49"/>
      <c r="W21" s="46"/>
      <c r="X21" s="94">
        <v>74335</v>
      </c>
      <c r="Y21" s="47"/>
      <c r="Z21" s="95"/>
      <c r="AA21" s="46"/>
      <c r="AB21" s="46"/>
      <c r="AC21" s="94">
        <v>114577</v>
      </c>
      <c r="AD21" s="47"/>
      <c r="AE21" s="95"/>
      <c r="AF21" s="46"/>
      <c r="AG21" s="94"/>
      <c r="AH21" s="94">
        <v>743128</v>
      </c>
      <c r="AI21" s="47"/>
      <c r="AJ21" s="95"/>
      <c r="AK21" s="46"/>
      <c r="AL21" s="49"/>
      <c r="AM21" s="47"/>
      <c r="AO21" s="105">
        <f>ROUND(+AU27+AU28+AU29+AU30,0)</f>
        <v>103265</v>
      </c>
      <c r="AP21" s="94"/>
      <c r="AQ21" s="98"/>
      <c r="AT21" s="122" t="s">
        <v>96</v>
      </c>
      <c r="AU21" s="119">
        <v>2047.04</v>
      </c>
      <c r="AW21" s="123" t="s">
        <v>119</v>
      </c>
      <c r="AX21" s="119">
        <v>4238.74</v>
      </c>
      <c r="AZ21" s="123" t="s">
        <v>132</v>
      </c>
      <c r="BA21" s="124">
        <v>46593.4</v>
      </c>
    </row>
    <row r="22" spans="1:53" s="44" customFormat="1" ht="16.5">
      <c r="A22" s="45"/>
      <c r="B22" s="49" t="s">
        <v>64</v>
      </c>
      <c r="C22" s="49"/>
      <c r="D22" s="47"/>
      <c r="E22" s="47"/>
      <c r="F22" s="95"/>
      <c r="G22" s="49"/>
      <c r="H22" s="94"/>
      <c r="I22" s="47"/>
      <c r="J22" s="47"/>
      <c r="K22" s="95"/>
      <c r="L22" s="49"/>
      <c r="M22" s="49"/>
      <c r="N22" s="94"/>
      <c r="O22" s="47"/>
      <c r="P22" s="95"/>
      <c r="Q22" s="95"/>
      <c r="R22" s="46"/>
      <c r="S22" s="94"/>
      <c r="T22" s="47"/>
      <c r="U22" s="95"/>
      <c r="V22" s="49"/>
      <c r="W22" s="46"/>
      <c r="X22" s="94"/>
      <c r="Y22" s="47"/>
      <c r="Z22" s="95"/>
      <c r="AA22" s="46"/>
      <c r="AB22" s="46"/>
      <c r="AC22" s="94"/>
      <c r="AD22" s="47"/>
      <c r="AE22" s="95"/>
      <c r="AF22" s="46"/>
      <c r="AG22" s="94"/>
      <c r="AH22" s="94"/>
      <c r="AI22" s="47"/>
      <c r="AJ22" s="95"/>
      <c r="AK22" s="46"/>
      <c r="AL22" s="49"/>
      <c r="AM22" s="47"/>
      <c r="AO22" s="105">
        <f>ROUND(SUM(AU31:AU38),0)</f>
        <v>763298</v>
      </c>
      <c r="AP22" s="94"/>
      <c r="AQ22" s="98"/>
      <c r="AT22" s="122" t="s">
        <v>97</v>
      </c>
      <c r="AU22" s="119">
        <v>81482</v>
      </c>
      <c r="AW22" s="123" t="s">
        <v>120</v>
      </c>
      <c r="AX22" s="119">
        <v>7725.3</v>
      </c>
      <c r="AZ22" s="44" t="s">
        <v>241</v>
      </c>
      <c r="BA22" s="121">
        <v>60833.5</v>
      </c>
    </row>
    <row r="23" spans="1:53" s="44" customFormat="1" ht="16.5">
      <c r="A23" s="45"/>
      <c r="B23" s="49" t="s">
        <v>65</v>
      </c>
      <c r="C23" s="49"/>
      <c r="D23" s="47"/>
      <c r="E23" s="47"/>
      <c r="F23" s="95"/>
      <c r="G23" s="49"/>
      <c r="H23" s="94"/>
      <c r="I23" s="47"/>
      <c r="J23" s="47"/>
      <c r="K23" s="95"/>
      <c r="L23" s="49"/>
      <c r="M23" s="49"/>
      <c r="N23" s="94"/>
      <c r="O23" s="47"/>
      <c r="P23" s="95"/>
      <c r="Q23" s="95"/>
      <c r="R23" s="46"/>
      <c r="S23" s="94"/>
      <c r="T23" s="47"/>
      <c r="U23" s="95"/>
      <c r="V23" s="49"/>
      <c r="W23" s="46"/>
      <c r="X23" s="94"/>
      <c r="Y23" s="47"/>
      <c r="Z23" s="95"/>
      <c r="AA23" s="46"/>
      <c r="AB23" s="46"/>
      <c r="AC23" s="94"/>
      <c r="AD23" s="47"/>
      <c r="AE23" s="95"/>
      <c r="AF23" s="46"/>
      <c r="AG23" s="94"/>
      <c r="AH23" s="94"/>
      <c r="AI23" s="47"/>
      <c r="AJ23" s="95"/>
      <c r="AK23" s="46"/>
      <c r="AL23" s="49"/>
      <c r="AM23" s="47"/>
      <c r="AO23" s="105">
        <f>SUM(AU39:AU40)</f>
        <v>95555.93</v>
      </c>
      <c r="AP23" s="94"/>
      <c r="AQ23" s="98"/>
      <c r="AT23" s="122" t="s">
        <v>98</v>
      </c>
      <c r="AU23" s="119">
        <v>172009.63</v>
      </c>
      <c r="AW23" s="123" t="s">
        <v>121</v>
      </c>
      <c r="AX23" s="119">
        <v>5712.27</v>
      </c>
    </row>
    <row r="24" spans="1:53" s="44" customFormat="1" ht="16.5">
      <c r="A24" s="45"/>
      <c r="B24" s="49" t="s">
        <v>26</v>
      </c>
      <c r="C24" s="49"/>
      <c r="D24" s="47"/>
      <c r="E24" s="47"/>
      <c r="F24" s="95"/>
      <c r="G24" s="49"/>
      <c r="H24" s="94"/>
      <c r="I24" s="47"/>
      <c r="J24" s="47"/>
      <c r="K24" s="95"/>
      <c r="L24" s="49"/>
      <c r="M24" s="49"/>
      <c r="N24" s="94">
        <v>6331216</v>
      </c>
      <c r="O24" s="47"/>
      <c r="P24" s="95"/>
      <c r="Q24" s="95"/>
      <c r="R24" s="46"/>
      <c r="S24" s="94">
        <v>6605258</v>
      </c>
      <c r="T24" s="47"/>
      <c r="U24" s="95"/>
      <c r="V24" s="49"/>
      <c r="W24" s="46"/>
      <c r="X24" s="94">
        <v>8968896</v>
      </c>
      <c r="Y24" s="47"/>
      <c r="Z24" s="95"/>
      <c r="AA24" s="46"/>
      <c r="AB24" s="46"/>
      <c r="AC24" s="94">
        <v>7992439</v>
      </c>
      <c r="AD24" s="47"/>
      <c r="AE24" s="95"/>
      <c r="AF24" s="46"/>
      <c r="AG24" s="94"/>
      <c r="AH24" s="94">
        <v>7192589</v>
      </c>
      <c r="AI24" s="47"/>
      <c r="AJ24" s="95"/>
      <c r="AK24" s="46"/>
      <c r="AL24" s="49"/>
      <c r="AM24" s="47"/>
      <c r="AO24" s="105">
        <f>ROUND(SUM(AX17:AX30),0)</f>
        <v>503259</v>
      </c>
      <c r="AP24" s="94"/>
      <c r="AQ24" s="98"/>
      <c r="AT24" s="122" t="s">
        <v>99</v>
      </c>
      <c r="AU24" s="119">
        <v>10026.5</v>
      </c>
      <c r="AW24" s="123" t="s">
        <v>122</v>
      </c>
      <c r="AX24" s="119">
        <v>9945.82</v>
      </c>
      <c r="AZ24" s="125" t="s">
        <v>242</v>
      </c>
      <c r="BA24" s="126">
        <v>-36069.599999999999</v>
      </c>
    </row>
    <row r="25" spans="1:53" s="37" customFormat="1" ht="12.75" customHeight="1">
      <c r="A25" s="56"/>
      <c r="B25" s="85"/>
      <c r="C25" s="56"/>
      <c r="D25" s="77"/>
      <c r="E25" s="77"/>
      <c r="F25" s="65"/>
      <c r="G25" s="56"/>
      <c r="H25" s="63"/>
      <c r="I25" s="77"/>
      <c r="J25" s="77"/>
      <c r="K25" s="65"/>
      <c r="L25" s="56"/>
      <c r="M25" s="56"/>
      <c r="N25" s="56"/>
      <c r="O25" s="77"/>
      <c r="P25" s="65"/>
      <c r="Q25" s="65"/>
      <c r="R25" s="81"/>
      <c r="S25" s="56"/>
      <c r="T25" s="77"/>
      <c r="U25" s="65"/>
      <c r="V25" s="56"/>
      <c r="W25" s="81"/>
      <c r="X25" s="56"/>
      <c r="Y25" s="77"/>
      <c r="Z25" s="65"/>
      <c r="AA25" s="81"/>
      <c r="AB25" s="81"/>
      <c r="AC25" s="56"/>
      <c r="AD25" s="77"/>
      <c r="AE25" s="65"/>
      <c r="AF25" s="81"/>
      <c r="AG25" s="56"/>
      <c r="AH25" s="56"/>
      <c r="AI25" s="77"/>
      <c r="AJ25" s="65"/>
      <c r="AK25" s="81"/>
      <c r="AL25" s="56"/>
      <c r="AM25" s="77"/>
      <c r="AN25" s="57"/>
      <c r="AO25" s="63"/>
      <c r="AP25" s="63"/>
      <c r="AQ25" s="82"/>
      <c r="AT25" s="122" t="s">
        <v>100</v>
      </c>
      <c r="AU25" s="119">
        <v>141643.99</v>
      </c>
      <c r="AW25" s="123" t="s">
        <v>123</v>
      </c>
      <c r="AX25" s="119">
        <v>9995</v>
      </c>
      <c r="AZ25" s="125" t="s">
        <v>243</v>
      </c>
      <c r="BA25" s="126">
        <v>-0.8</v>
      </c>
    </row>
    <row r="26" spans="1:53" s="37" customFormat="1" ht="20.25" thickBot="1">
      <c r="A26" s="81" t="s">
        <v>46</v>
      </c>
      <c r="B26" s="85"/>
      <c r="C26" s="56"/>
      <c r="D26" s="77"/>
      <c r="E26" s="77"/>
      <c r="F26" s="65"/>
      <c r="G26" s="56"/>
      <c r="H26" s="63"/>
      <c r="I26" s="77"/>
      <c r="J26" s="77"/>
      <c r="K26" s="65"/>
      <c r="L26" s="56"/>
      <c r="M26" s="56"/>
      <c r="N26" s="56"/>
      <c r="O26" s="77"/>
      <c r="P26" s="65"/>
      <c r="Q26" s="65"/>
      <c r="R26" s="81"/>
      <c r="S26" s="56"/>
      <c r="T26" s="77"/>
      <c r="U26" s="65"/>
      <c r="V26" s="56"/>
      <c r="W26" s="81"/>
      <c r="X26" s="56"/>
      <c r="Y26" s="77"/>
      <c r="Z26" s="65"/>
      <c r="AA26" s="81"/>
      <c r="AB26" s="81"/>
      <c r="AC26" s="56"/>
      <c r="AD26" s="77"/>
      <c r="AE26" s="65"/>
      <c r="AF26" s="81"/>
      <c r="AG26" s="56"/>
      <c r="AH26" s="56"/>
      <c r="AI26" s="77"/>
      <c r="AJ26" s="65"/>
      <c r="AK26" s="81"/>
      <c r="AL26" s="56"/>
      <c r="AM26" s="77"/>
      <c r="AN26" s="57"/>
      <c r="AO26" s="63"/>
      <c r="AP26" s="101">
        <f>+AP17</f>
        <v>3868754.24</v>
      </c>
      <c r="AQ26" s="75" t="e">
        <v>#REF!</v>
      </c>
      <c r="AR26" s="83"/>
      <c r="AT26" s="122" t="s">
        <v>101</v>
      </c>
      <c r="AU26" s="119">
        <v>96897.01</v>
      </c>
      <c r="AW26" s="123" t="s">
        <v>124</v>
      </c>
      <c r="AX26" s="119">
        <v>24500</v>
      </c>
      <c r="AZ26" s="125" t="s">
        <v>244</v>
      </c>
      <c r="BA26" s="126">
        <v>-0.41</v>
      </c>
    </row>
    <row r="27" spans="1:53" s="37" customFormat="1" ht="20.25" thickTop="1">
      <c r="A27" s="56"/>
      <c r="B27" s="85"/>
      <c r="C27" s="56"/>
      <c r="D27" s="77"/>
      <c r="E27" s="77"/>
      <c r="F27" s="65"/>
      <c r="G27" s="56"/>
      <c r="H27" s="63"/>
      <c r="I27" s="77"/>
      <c r="J27" s="77"/>
      <c r="K27" s="65"/>
      <c r="L27" s="56"/>
      <c r="M27" s="56"/>
      <c r="N27" s="56"/>
      <c r="O27" s="77"/>
      <c r="P27" s="65"/>
      <c r="Q27" s="65"/>
      <c r="R27" s="81"/>
      <c r="S27" s="56"/>
      <c r="T27" s="77"/>
      <c r="U27" s="65"/>
      <c r="V27" s="56"/>
      <c r="W27" s="81"/>
      <c r="X27" s="56"/>
      <c r="Y27" s="77"/>
      <c r="Z27" s="65"/>
      <c r="AA27" s="81"/>
      <c r="AB27" s="81"/>
      <c r="AC27" s="56"/>
      <c r="AD27" s="77"/>
      <c r="AE27" s="65"/>
      <c r="AF27" s="81"/>
      <c r="AG27" s="56"/>
      <c r="AH27" s="56"/>
      <c r="AI27" s="77"/>
      <c r="AJ27" s="65"/>
      <c r="AK27" s="81"/>
      <c r="AL27" s="56"/>
      <c r="AM27" s="77"/>
      <c r="AN27" s="57"/>
      <c r="AO27" s="63"/>
      <c r="AP27" s="77"/>
      <c r="AQ27" s="82"/>
      <c r="AT27" s="122" t="s">
        <v>102</v>
      </c>
      <c r="AU27" s="119">
        <v>61172.9</v>
      </c>
      <c r="AW27" s="123" t="s">
        <v>125</v>
      </c>
      <c r="AX27" s="119">
        <v>16849.05</v>
      </c>
    </row>
    <row r="28" spans="1:53" s="37" customFormat="1" ht="20.25" thickBot="1">
      <c r="A28" s="147" t="s">
        <v>61</v>
      </c>
      <c r="B28" s="147"/>
      <c r="C28" s="56"/>
      <c r="D28" s="77"/>
      <c r="E28" s="77"/>
      <c r="F28" s="65"/>
      <c r="G28" s="56"/>
      <c r="H28" s="63"/>
      <c r="I28" s="77"/>
      <c r="J28" s="77"/>
      <c r="K28" s="65"/>
      <c r="L28" s="56"/>
      <c r="M28" s="56"/>
      <c r="N28" s="56"/>
      <c r="O28" s="81"/>
      <c r="P28" s="65"/>
      <c r="Q28" s="65"/>
      <c r="R28" s="81"/>
      <c r="S28" s="56"/>
      <c r="T28" s="81"/>
      <c r="U28" s="65"/>
      <c r="V28" s="56"/>
      <c r="W28" s="81"/>
      <c r="X28" s="56"/>
      <c r="Y28" s="81"/>
      <c r="Z28" s="65"/>
      <c r="AA28" s="81"/>
      <c r="AB28" s="81"/>
      <c r="AC28" s="56"/>
      <c r="AD28" s="81"/>
      <c r="AE28" s="65"/>
      <c r="AF28" s="81"/>
      <c r="AG28" s="56"/>
      <c r="AH28" s="56"/>
      <c r="AI28" s="81"/>
      <c r="AJ28" s="65"/>
      <c r="AK28" s="81"/>
      <c r="AL28" s="56"/>
      <c r="AM28" s="81"/>
      <c r="AN28" s="57"/>
      <c r="AO28" s="86"/>
      <c r="AP28" s="102">
        <f>+AP13-AP26</f>
        <v>106617.62999999989</v>
      </c>
      <c r="AQ28" s="87" t="e">
        <v>#REF!</v>
      </c>
      <c r="AT28" s="122" t="s">
        <v>103</v>
      </c>
      <c r="AU28" s="119">
        <v>10571</v>
      </c>
      <c r="AW28" s="123" t="s">
        <v>126</v>
      </c>
      <c r="AX28" s="119">
        <v>61545</v>
      </c>
      <c r="AZ28" s="127" t="s">
        <v>245</v>
      </c>
      <c r="BA28" s="128">
        <v>6351.12</v>
      </c>
    </row>
    <row r="29" spans="1:53" s="37" customFormat="1" ht="20.25" thickTop="1">
      <c r="A29" s="66"/>
      <c r="B29" s="66"/>
      <c r="C29" s="66"/>
      <c r="D29" s="66"/>
      <c r="E29" s="66"/>
      <c r="F29" s="66"/>
      <c r="G29" s="65"/>
      <c r="H29" s="66"/>
      <c r="I29" s="66"/>
      <c r="J29" s="66"/>
      <c r="K29" s="66"/>
      <c r="L29" s="65" t="e">
        <v>#REF!</v>
      </c>
      <c r="M29" s="66"/>
      <c r="N29" s="66"/>
      <c r="O29" s="66"/>
      <c r="P29" s="66"/>
      <c r="Q29" s="65" t="e">
        <v>#REF!</v>
      </c>
      <c r="R29" s="66"/>
      <c r="S29" s="66"/>
      <c r="T29" s="66"/>
      <c r="U29" s="66"/>
      <c r="V29" s="65" t="e">
        <v>#REF!</v>
      </c>
      <c r="W29" s="66"/>
      <c r="X29" s="66"/>
      <c r="Y29" s="66"/>
      <c r="Z29" s="66"/>
      <c r="AA29" s="65" t="e">
        <v>#REF!</v>
      </c>
      <c r="AB29" s="56"/>
      <c r="AC29" s="66"/>
      <c r="AD29" s="66"/>
      <c r="AE29" s="66"/>
      <c r="AF29" s="65" t="e">
        <v>#REF!</v>
      </c>
      <c r="AG29" s="56"/>
      <c r="AH29" s="66"/>
      <c r="AI29" s="66"/>
      <c r="AJ29" s="66"/>
      <c r="AK29" s="65" t="e">
        <v>#REF!</v>
      </c>
      <c r="AL29" s="56"/>
      <c r="AM29" s="66"/>
      <c r="AN29" s="57"/>
      <c r="AO29" s="66"/>
      <c r="AP29" s="66"/>
      <c r="AQ29" s="88"/>
      <c r="AT29" s="122" t="s">
        <v>104</v>
      </c>
      <c r="AU29" s="119">
        <v>11926.8</v>
      </c>
      <c r="AW29" s="123" t="s">
        <v>239</v>
      </c>
      <c r="AX29" s="119">
        <v>8240.7000000000007</v>
      </c>
      <c r="AZ29" s="127" t="s">
        <v>246</v>
      </c>
      <c r="BA29" s="128">
        <v>28254.75</v>
      </c>
    </row>
    <row r="30" spans="1:53" s="37" customFormat="1" ht="20.25" customHeight="1">
      <c r="A30" s="147" t="s">
        <v>42</v>
      </c>
      <c r="B30" s="147"/>
      <c r="C30" s="63"/>
      <c r="D30" s="63"/>
      <c r="E30" s="63">
        <v>0</v>
      </c>
      <c r="F30" s="63"/>
      <c r="G30" s="66"/>
      <c r="H30" s="63"/>
      <c r="I30" s="63"/>
      <c r="J30" s="63">
        <v>0</v>
      </c>
      <c r="K30" s="63"/>
      <c r="L30" s="67"/>
      <c r="M30" s="56"/>
      <c r="N30" s="63"/>
      <c r="O30" s="63">
        <v>0</v>
      </c>
      <c r="P30" s="63"/>
      <c r="Q30" s="63"/>
      <c r="R30" s="56"/>
      <c r="S30" s="63"/>
      <c r="T30" s="63" t="e">
        <v>#REF!</v>
      </c>
      <c r="U30" s="63"/>
      <c r="V30" s="56"/>
      <c r="W30" s="56"/>
      <c r="X30" s="63"/>
      <c r="Y30" s="63">
        <v>0</v>
      </c>
      <c r="Z30" s="63"/>
      <c r="AA30" s="56"/>
      <c r="AB30" s="56"/>
      <c r="AC30" s="63"/>
      <c r="AD30" s="63">
        <v>0</v>
      </c>
      <c r="AE30" s="63"/>
      <c r="AF30" s="56"/>
      <c r="AG30" s="56"/>
      <c r="AH30" s="63"/>
      <c r="AI30" s="63">
        <v>0</v>
      </c>
      <c r="AJ30" s="63"/>
      <c r="AK30" s="56"/>
      <c r="AL30" s="56"/>
      <c r="AM30" s="63" t="e">
        <v>#REF!</v>
      </c>
      <c r="AN30" s="50"/>
      <c r="AO30" s="103"/>
      <c r="AP30" s="104">
        <f>+AO31+AO32</f>
        <v>36071.599999999999</v>
      </c>
      <c r="AQ30" s="82" t="e">
        <v>#REF!</v>
      </c>
      <c r="AR30" s="84"/>
      <c r="AT30" s="122" t="s">
        <v>105</v>
      </c>
      <c r="AU30" s="119">
        <v>19594</v>
      </c>
      <c r="AW30" s="123" t="s">
        <v>127</v>
      </c>
      <c r="AX30" s="119">
        <v>304.64</v>
      </c>
      <c r="AZ30" s="127" t="s">
        <v>247</v>
      </c>
      <c r="BA30" s="128">
        <v>1.9</v>
      </c>
    </row>
    <row r="31" spans="1:53" s="44" customFormat="1" ht="16.5">
      <c r="A31" s="49"/>
      <c r="B31" s="49" t="s">
        <v>20</v>
      </c>
      <c r="C31" s="94"/>
      <c r="D31" s="94"/>
      <c r="E31" s="94"/>
      <c r="F31" s="94"/>
      <c r="G31" s="94"/>
      <c r="H31" s="94"/>
      <c r="I31" s="94"/>
      <c r="J31" s="94"/>
      <c r="K31" s="94"/>
      <c r="L31" s="95"/>
      <c r="M31" s="49"/>
      <c r="N31" s="94"/>
      <c r="O31" s="94"/>
      <c r="P31" s="94"/>
      <c r="Q31" s="94"/>
      <c r="R31" s="49"/>
      <c r="S31" s="94"/>
      <c r="T31" s="94"/>
      <c r="U31" s="94"/>
      <c r="V31" s="49"/>
      <c r="W31" s="49"/>
      <c r="X31" s="94"/>
      <c r="Y31" s="94"/>
      <c r="Z31" s="94"/>
      <c r="AA31" s="49"/>
      <c r="AB31" s="49"/>
      <c r="AC31" s="94"/>
      <c r="AD31" s="94"/>
      <c r="AE31" s="94"/>
      <c r="AF31" s="49"/>
      <c r="AG31" s="49"/>
      <c r="AH31" s="94"/>
      <c r="AI31" s="94"/>
      <c r="AJ31" s="94"/>
      <c r="AK31" s="49"/>
      <c r="AL31" s="49"/>
      <c r="AM31" s="94"/>
      <c r="AN31" s="50"/>
      <c r="AO31" s="105">
        <f>-BA24</f>
        <v>36069.599999999999</v>
      </c>
      <c r="AP31" s="94"/>
      <c r="AQ31" s="96"/>
      <c r="AT31" s="122" t="s">
        <v>106</v>
      </c>
      <c r="AU31" s="119">
        <v>119176.88</v>
      </c>
      <c r="AW31" s="123" t="s">
        <v>240</v>
      </c>
      <c r="AX31" s="124">
        <v>651.49</v>
      </c>
    </row>
    <row r="32" spans="1:53" s="44" customFormat="1" ht="16.5">
      <c r="A32" s="49"/>
      <c r="B32" s="49" t="s">
        <v>248</v>
      </c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49"/>
      <c r="N32" s="94"/>
      <c r="O32" s="94"/>
      <c r="P32" s="94"/>
      <c r="Q32" s="94"/>
      <c r="R32" s="49"/>
      <c r="S32" s="94"/>
      <c r="T32" s="94"/>
      <c r="U32" s="94"/>
      <c r="V32" s="49"/>
      <c r="W32" s="49"/>
      <c r="X32" s="94"/>
      <c r="Y32" s="94"/>
      <c r="Z32" s="94"/>
      <c r="AA32" s="49"/>
      <c r="AB32" s="49"/>
      <c r="AC32" s="94"/>
      <c r="AD32" s="94"/>
      <c r="AE32" s="94"/>
      <c r="AF32" s="49"/>
      <c r="AG32" s="49"/>
      <c r="AH32" s="94"/>
      <c r="AI32" s="94"/>
      <c r="AJ32" s="94"/>
      <c r="AK32" s="49"/>
      <c r="AL32" s="49"/>
      <c r="AM32" s="94"/>
      <c r="AN32" s="50"/>
      <c r="AO32" s="105">
        <v>2</v>
      </c>
      <c r="AP32" s="94"/>
      <c r="AQ32" s="96"/>
      <c r="AT32" s="122" t="s">
        <v>107</v>
      </c>
      <c r="AU32" s="119">
        <v>199299.93</v>
      </c>
    </row>
    <row r="33" spans="1:53" s="37" customFormat="1" ht="15.75" customHeight="1">
      <c r="A33" s="56"/>
      <c r="B33" s="56"/>
      <c r="C33" s="63"/>
      <c r="D33" s="63"/>
      <c r="E33" s="63"/>
      <c r="F33" s="56"/>
      <c r="G33" s="63"/>
      <c r="H33" s="63"/>
      <c r="I33" s="63"/>
      <c r="J33" s="63"/>
      <c r="K33" s="63"/>
      <c r="L33" s="65"/>
      <c r="M33" s="56"/>
      <c r="N33" s="63"/>
      <c r="O33" s="63"/>
      <c r="P33" s="56"/>
      <c r="Q33" s="56"/>
      <c r="R33" s="56"/>
      <c r="S33" s="63"/>
      <c r="T33" s="63"/>
      <c r="U33" s="56"/>
      <c r="V33" s="56"/>
      <c r="W33" s="56"/>
      <c r="X33" s="63"/>
      <c r="Y33" s="63"/>
      <c r="Z33" s="56"/>
      <c r="AA33" s="56"/>
      <c r="AB33" s="56"/>
      <c r="AC33" s="63"/>
      <c r="AD33" s="63"/>
      <c r="AE33" s="56"/>
      <c r="AF33" s="56"/>
      <c r="AG33" s="56"/>
      <c r="AH33" s="63"/>
      <c r="AI33" s="63"/>
      <c r="AJ33" s="56"/>
      <c r="AK33" s="56"/>
      <c r="AL33" s="56"/>
      <c r="AM33" s="63"/>
      <c r="AN33" s="57"/>
      <c r="AO33" s="103"/>
      <c r="AP33" s="63"/>
      <c r="AQ33" s="68"/>
      <c r="AT33" s="122" t="s">
        <v>108</v>
      </c>
      <c r="AU33" s="119">
        <v>23686.29</v>
      </c>
      <c r="BA33" s="129">
        <v>48263.06</v>
      </c>
    </row>
    <row r="34" spans="1:53" s="37" customFormat="1" ht="21" customHeight="1">
      <c r="A34" s="147" t="s">
        <v>43</v>
      </c>
      <c r="B34" s="147"/>
      <c r="C34" s="56"/>
      <c r="D34" s="77"/>
      <c r="E34" s="77"/>
      <c r="F34" s="65"/>
      <c r="G34" s="56"/>
      <c r="H34" s="63"/>
      <c r="I34" s="77"/>
      <c r="J34" s="77"/>
      <c r="K34" s="65"/>
      <c r="L34" s="56"/>
      <c r="M34" s="56"/>
      <c r="N34" s="63"/>
      <c r="O34" s="77">
        <v>0</v>
      </c>
      <c r="P34" s="65"/>
      <c r="Q34" s="65"/>
      <c r="R34" s="81"/>
      <c r="S34" s="63"/>
      <c r="T34" s="77">
        <v>0</v>
      </c>
      <c r="U34" s="65"/>
      <c r="V34" s="56"/>
      <c r="W34" s="81"/>
      <c r="X34" s="63"/>
      <c r="Y34" s="77">
        <v>0</v>
      </c>
      <c r="Z34" s="65"/>
      <c r="AA34" s="81"/>
      <c r="AB34" s="81"/>
      <c r="AC34" s="63"/>
      <c r="AD34" s="77">
        <v>0</v>
      </c>
      <c r="AE34" s="65"/>
      <c r="AF34" s="81"/>
      <c r="AG34" s="63"/>
      <c r="AH34" s="63"/>
      <c r="AI34" s="77">
        <v>0</v>
      </c>
      <c r="AJ34" s="65"/>
      <c r="AK34" s="81"/>
      <c r="AL34" s="56"/>
      <c r="AM34" s="77" t="e">
        <v>#REF!</v>
      </c>
      <c r="AN34" s="99"/>
      <c r="AO34" s="103"/>
      <c r="AP34" s="104">
        <f>SUM(AO35:AO40)</f>
        <v>190952</v>
      </c>
      <c r="AQ34" s="82" t="e">
        <v>#REF!</v>
      </c>
      <c r="AR34" s="84"/>
      <c r="AT34" s="122" t="s">
        <v>109</v>
      </c>
      <c r="AU34" s="119">
        <v>89700.31</v>
      </c>
    </row>
    <row r="35" spans="1:53" s="44" customFormat="1" ht="16.5" customHeight="1">
      <c r="A35" s="97"/>
      <c r="B35" s="49" t="s">
        <v>66</v>
      </c>
      <c r="C35" s="49"/>
      <c r="D35" s="47"/>
      <c r="E35" s="47"/>
      <c r="F35" s="95"/>
      <c r="G35" s="49"/>
      <c r="H35" s="94"/>
      <c r="I35" s="47"/>
      <c r="J35" s="47"/>
      <c r="K35" s="95"/>
      <c r="L35" s="49"/>
      <c r="M35" s="49"/>
      <c r="N35" s="94"/>
      <c r="O35" s="47"/>
      <c r="P35" s="95"/>
      <c r="Q35" s="95"/>
      <c r="R35" s="46"/>
      <c r="S35" s="94"/>
      <c r="T35" s="47"/>
      <c r="U35" s="95"/>
      <c r="V35" s="49"/>
      <c r="W35" s="46"/>
      <c r="X35" s="94"/>
      <c r="Y35" s="47"/>
      <c r="Z35" s="95"/>
      <c r="AA35" s="46"/>
      <c r="AB35" s="46"/>
      <c r="AC35" s="94"/>
      <c r="AD35" s="47"/>
      <c r="AE35" s="95"/>
      <c r="AF35" s="46"/>
      <c r="AG35" s="94"/>
      <c r="AH35" s="94"/>
      <c r="AI35" s="47"/>
      <c r="AJ35" s="95"/>
      <c r="AK35" s="46"/>
      <c r="AL35" s="49"/>
      <c r="AM35" s="47"/>
      <c r="AN35" s="50"/>
      <c r="AO35" s="105">
        <f>ROUND(SUM(AX31),0)</f>
        <v>651</v>
      </c>
      <c r="AP35" s="94"/>
      <c r="AQ35" s="98"/>
      <c r="AR35" s="100"/>
      <c r="AT35" s="122" t="s">
        <v>110</v>
      </c>
      <c r="AU35" s="119">
        <v>182630.3</v>
      </c>
    </row>
    <row r="36" spans="1:53" s="37" customFormat="1" ht="19.5">
      <c r="A36" s="69"/>
      <c r="B36" s="49" t="s">
        <v>223</v>
      </c>
      <c r="C36" s="56"/>
      <c r="D36" s="77"/>
      <c r="E36" s="77"/>
      <c r="F36" s="65"/>
      <c r="G36" s="56"/>
      <c r="H36" s="63"/>
      <c r="I36" s="77"/>
      <c r="J36" s="77"/>
      <c r="K36" s="65"/>
      <c r="L36" s="56"/>
      <c r="M36" s="56"/>
      <c r="N36" s="63"/>
      <c r="O36" s="77"/>
      <c r="P36" s="65"/>
      <c r="Q36" s="65"/>
      <c r="R36" s="81"/>
      <c r="S36" s="63"/>
      <c r="T36" s="77"/>
      <c r="U36" s="65"/>
      <c r="V36" s="56"/>
      <c r="W36" s="81"/>
      <c r="X36" s="63"/>
      <c r="Y36" s="77"/>
      <c r="Z36" s="65"/>
      <c r="AA36" s="81"/>
      <c r="AB36" s="81"/>
      <c r="AC36" s="63"/>
      <c r="AD36" s="77"/>
      <c r="AE36" s="65"/>
      <c r="AF36" s="81"/>
      <c r="AG36" s="63"/>
      <c r="AH36" s="63"/>
      <c r="AI36" s="77"/>
      <c r="AJ36" s="65"/>
      <c r="AK36" s="81"/>
      <c r="AL36" s="56"/>
      <c r="AM36" s="77"/>
      <c r="AN36" s="57"/>
      <c r="AO36" s="105">
        <f>ROUND(SUM(BA17:BA21),0)</f>
        <v>94859</v>
      </c>
      <c r="AP36" s="63"/>
      <c r="AQ36" s="82"/>
      <c r="AR36" s="84"/>
      <c r="AT36" s="122" t="s">
        <v>111</v>
      </c>
      <c r="AU36" s="119">
        <v>79188.69</v>
      </c>
    </row>
    <row r="37" spans="1:53" s="37" customFormat="1" ht="31.5" customHeight="1">
      <c r="A37" s="107"/>
      <c r="B37" s="93" t="s">
        <v>67</v>
      </c>
      <c r="C37" s="56"/>
      <c r="D37" s="77"/>
      <c r="E37" s="77"/>
      <c r="F37" s="65"/>
      <c r="G37" s="56"/>
      <c r="H37" s="63"/>
      <c r="I37" s="77"/>
      <c r="J37" s="77"/>
      <c r="K37" s="65"/>
      <c r="L37" s="56"/>
      <c r="M37" s="56"/>
      <c r="N37" s="63"/>
      <c r="O37" s="77"/>
      <c r="P37" s="65"/>
      <c r="Q37" s="65"/>
      <c r="R37" s="81"/>
      <c r="S37" s="63"/>
      <c r="T37" s="77"/>
      <c r="U37" s="65"/>
      <c r="V37" s="56"/>
      <c r="W37" s="81"/>
      <c r="X37" s="63"/>
      <c r="Y37" s="77"/>
      <c r="Z37" s="65"/>
      <c r="AA37" s="81"/>
      <c r="AB37" s="81"/>
      <c r="AC37" s="63"/>
      <c r="AD37" s="77"/>
      <c r="AE37" s="65"/>
      <c r="AF37" s="81"/>
      <c r="AG37" s="63"/>
      <c r="AH37" s="63"/>
      <c r="AI37" s="77"/>
      <c r="AJ37" s="65"/>
      <c r="AK37" s="81"/>
      <c r="AL37" s="56"/>
      <c r="AM37" s="77"/>
      <c r="AN37" s="57"/>
      <c r="AO37" s="105">
        <f>ROUND(SUM(BA29),0)</f>
        <v>28255</v>
      </c>
      <c r="AP37" s="63"/>
      <c r="AQ37" s="82"/>
      <c r="AR37" s="84"/>
      <c r="AT37" s="122" t="s">
        <v>112</v>
      </c>
      <c r="AU37" s="119">
        <v>11104.74</v>
      </c>
    </row>
    <row r="38" spans="1:53" s="44" customFormat="1" ht="16.5" customHeight="1">
      <c r="A38" s="97"/>
      <c r="B38" s="49" t="s">
        <v>49</v>
      </c>
      <c r="C38" s="49"/>
      <c r="D38" s="47"/>
      <c r="E38" s="47"/>
      <c r="F38" s="95"/>
      <c r="G38" s="49"/>
      <c r="H38" s="94"/>
      <c r="I38" s="47"/>
      <c r="J38" s="47"/>
      <c r="K38" s="95"/>
      <c r="L38" s="49"/>
      <c r="M38" s="49"/>
      <c r="N38" s="94"/>
      <c r="O38" s="47"/>
      <c r="P38" s="95"/>
      <c r="Q38" s="95"/>
      <c r="R38" s="46"/>
      <c r="S38" s="94"/>
      <c r="T38" s="47"/>
      <c r="U38" s="95"/>
      <c r="V38" s="49"/>
      <c r="W38" s="46"/>
      <c r="X38" s="94"/>
      <c r="Y38" s="47"/>
      <c r="Z38" s="95"/>
      <c r="AA38" s="46"/>
      <c r="AB38" s="46"/>
      <c r="AC38" s="94"/>
      <c r="AD38" s="47"/>
      <c r="AE38" s="95"/>
      <c r="AF38" s="46"/>
      <c r="AG38" s="94"/>
      <c r="AH38" s="94"/>
      <c r="AI38" s="47"/>
      <c r="AJ38" s="95"/>
      <c r="AK38" s="46"/>
      <c r="AL38" s="49"/>
      <c r="AM38" s="47"/>
      <c r="AN38" s="50" t="s">
        <v>69</v>
      </c>
      <c r="AO38" s="105">
        <f>ROUND(SUM(BA22),0)</f>
        <v>60834</v>
      </c>
      <c r="AP38" s="94"/>
      <c r="AQ38" s="98"/>
      <c r="AR38" s="100"/>
      <c r="AT38" s="122" t="s">
        <v>113</v>
      </c>
      <c r="AU38" s="119">
        <v>58510.75</v>
      </c>
    </row>
    <row r="39" spans="1:53" s="44" customFormat="1" ht="16.5" customHeight="1">
      <c r="A39" s="97"/>
      <c r="B39" s="49" t="s">
        <v>20</v>
      </c>
      <c r="C39" s="49"/>
      <c r="D39" s="47"/>
      <c r="E39" s="47"/>
      <c r="F39" s="95"/>
      <c r="G39" s="49"/>
      <c r="H39" s="94"/>
      <c r="I39" s="47"/>
      <c r="J39" s="47"/>
      <c r="K39" s="95"/>
      <c r="L39" s="49"/>
      <c r="M39" s="49"/>
      <c r="N39" s="94"/>
      <c r="O39" s="47"/>
      <c r="P39" s="95"/>
      <c r="Q39" s="95"/>
      <c r="R39" s="46"/>
      <c r="S39" s="94"/>
      <c r="T39" s="47"/>
      <c r="U39" s="95"/>
      <c r="V39" s="49"/>
      <c r="W39" s="46"/>
      <c r="X39" s="94"/>
      <c r="Y39" s="47"/>
      <c r="Z39" s="95"/>
      <c r="AA39" s="46"/>
      <c r="AB39" s="46"/>
      <c r="AC39" s="94"/>
      <c r="AD39" s="47"/>
      <c r="AE39" s="95"/>
      <c r="AF39" s="46"/>
      <c r="AG39" s="94"/>
      <c r="AH39" s="94"/>
      <c r="AI39" s="47"/>
      <c r="AJ39" s="95"/>
      <c r="AK39" s="46"/>
      <c r="AL39" s="49"/>
      <c r="AM39" s="47"/>
      <c r="AN39" s="50"/>
      <c r="AO39" s="105">
        <f>ROUND(SUM(BA28),0)</f>
        <v>6351</v>
      </c>
      <c r="AP39" s="94"/>
      <c r="AQ39" s="98"/>
      <c r="AR39" s="100"/>
      <c r="AT39" s="122" t="s">
        <v>114</v>
      </c>
      <c r="AU39" s="119">
        <v>74988.53</v>
      </c>
    </row>
    <row r="40" spans="1:53" s="44" customFormat="1" ht="16.5">
      <c r="A40" s="97"/>
      <c r="B40" s="49" t="s">
        <v>68</v>
      </c>
      <c r="C40" s="49"/>
      <c r="D40" s="47"/>
      <c r="E40" s="47"/>
      <c r="F40" s="95"/>
      <c r="G40" s="49"/>
      <c r="H40" s="94"/>
      <c r="I40" s="47"/>
      <c r="J40" s="47"/>
      <c r="K40" s="95"/>
      <c r="L40" s="49"/>
      <c r="M40" s="49"/>
      <c r="N40" s="94">
        <v>0</v>
      </c>
      <c r="O40" s="47"/>
      <c r="P40" s="95"/>
      <c r="Q40" s="95"/>
      <c r="R40" s="46"/>
      <c r="S40" s="94">
        <v>0</v>
      </c>
      <c r="T40" s="47"/>
      <c r="U40" s="95"/>
      <c r="V40" s="49"/>
      <c r="W40" s="46"/>
      <c r="X40" s="94">
        <v>0</v>
      </c>
      <c r="Y40" s="47"/>
      <c r="Z40" s="95"/>
      <c r="AA40" s="46"/>
      <c r="AB40" s="46"/>
      <c r="AC40" s="94">
        <v>0</v>
      </c>
      <c r="AD40" s="47"/>
      <c r="AE40" s="95"/>
      <c r="AF40" s="46"/>
      <c r="AG40" s="94"/>
      <c r="AH40" s="94">
        <v>0</v>
      </c>
      <c r="AI40" s="47"/>
      <c r="AJ40" s="95"/>
      <c r="AK40" s="46"/>
      <c r="AL40" s="49"/>
      <c r="AM40" s="47"/>
      <c r="AN40" s="50"/>
      <c r="AO40" s="105">
        <f>ROUND(BA30,0)</f>
        <v>2</v>
      </c>
      <c r="AP40" s="94"/>
      <c r="AQ40" s="98"/>
      <c r="AT40" s="122" t="s">
        <v>238</v>
      </c>
      <c r="AU40" s="119">
        <v>20567.400000000001</v>
      </c>
    </row>
    <row r="41" spans="1:53" s="44" customFormat="1" ht="16.5">
      <c r="A41" s="97"/>
      <c r="AP41" s="94"/>
      <c r="AQ41" s="98"/>
    </row>
    <row r="42" spans="1:53" s="92" customFormat="1" ht="20.25" thickBot="1">
      <c r="A42" s="81" t="s">
        <v>60</v>
      </c>
      <c r="B42" s="76"/>
      <c r="C42" s="81"/>
      <c r="D42" s="81"/>
      <c r="E42" s="77">
        <v>10092624</v>
      </c>
      <c r="F42" s="81"/>
      <c r="G42" s="81"/>
      <c r="H42" s="81"/>
      <c r="I42" s="81"/>
      <c r="J42" s="77">
        <v>9519039</v>
      </c>
      <c r="K42" s="81"/>
      <c r="L42" s="81"/>
      <c r="M42" s="81"/>
      <c r="N42" s="77"/>
      <c r="O42" s="77">
        <v>918958</v>
      </c>
      <c r="P42" s="77"/>
      <c r="Q42" s="77"/>
      <c r="R42" s="81"/>
      <c r="S42" s="77"/>
      <c r="T42" s="77">
        <v>4697461</v>
      </c>
      <c r="U42" s="77"/>
      <c r="V42" s="81"/>
      <c r="W42" s="81"/>
      <c r="X42" s="77"/>
      <c r="Y42" s="77">
        <v>5718139</v>
      </c>
      <c r="Z42" s="77"/>
      <c r="AA42" s="81"/>
      <c r="AB42" s="81"/>
      <c r="AC42" s="77"/>
      <c r="AD42" s="77">
        <v>9234825</v>
      </c>
      <c r="AE42" s="77"/>
      <c r="AF42" s="81"/>
      <c r="AG42" s="81"/>
      <c r="AH42" s="81"/>
      <c r="AI42" s="77">
        <v>6031410</v>
      </c>
      <c r="AJ42" s="81"/>
      <c r="AK42" s="81"/>
      <c r="AL42" s="81"/>
      <c r="AM42" s="77" t="e">
        <v>#REF!</v>
      </c>
      <c r="AN42" s="89"/>
      <c r="AO42" s="81"/>
      <c r="AP42" s="102">
        <f>+AP28+AP30-AP34</f>
        <v>-48262.770000000106</v>
      </c>
      <c r="AQ42" s="87" t="e">
        <v>#REF!</v>
      </c>
      <c r="AR42" s="37"/>
      <c r="AS42" s="90"/>
      <c r="AT42" s="91"/>
    </row>
    <row r="43" spans="1:53" ht="16.5" thickTop="1">
      <c r="B43" s="42"/>
      <c r="N43" s="39"/>
      <c r="O43" s="39"/>
      <c r="P43" s="43"/>
      <c r="Q43" s="43"/>
      <c r="R43" s="34"/>
      <c r="S43" s="43"/>
      <c r="T43" s="43"/>
      <c r="U43" s="43"/>
      <c r="W43" s="34"/>
      <c r="X43" s="43"/>
      <c r="Y43" s="43"/>
      <c r="Z43" s="43"/>
      <c r="AA43" s="34"/>
      <c r="AB43" s="34"/>
      <c r="AC43" s="43"/>
      <c r="AD43" s="43"/>
      <c r="AE43" s="43"/>
      <c r="AF43" s="34"/>
      <c r="AG43" s="34"/>
      <c r="AR43" s="48"/>
    </row>
    <row r="44" spans="1:53" ht="15.75">
      <c r="B44" s="42"/>
      <c r="N44" s="39"/>
      <c r="O44" s="39"/>
      <c r="P44" s="43"/>
      <c r="Q44" s="43"/>
      <c r="R44" s="34"/>
      <c r="S44" s="43"/>
      <c r="T44" s="43"/>
      <c r="U44" s="43"/>
      <c r="W44" s="34"/>
      <c r="X44" s="43"/>
      <c r="Y44" s="43"/>
      <c r="Z44" s="43"/>
      <c r="AA44" s="34"/>
      <c r="AB44" s="34"/>
      <c r="AC44" s="43"/>
      <c r="AD44" s="43"/>
      <c r="AE44" s="43"/>
      <c r="AF44" s="34"/>
      <c r="AG44" s="34"/>
      <c r="AR44" s="48"/>
    </row>
    <row r="45" spans="1:53" ht="15.75" customHeight="1"/>
    <row r="46" spans="1:53" s="37" customFormat="1" ht="26.25" customHeight="1">
      <c r="A46" s="135" t="s">
        <v>226</v>
      </c>
      <c r="B46" s="135"/>
      <c r="C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7"/>
      <c r="AO46" s="135" t="s">
        <v>48</v>
      </c>
      <c r="AP46" s="135"/>
      <c r="AQ46" s="58"/>
    </row>
    <row r="47" spans="1:53" s="37" customFormat="1" ht="19.5">
      <c r="A47" s="120" t="s">
        <v>227</v>
      </c>
      <c r="B47" s="120"/>
      <c r="C47" s="11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7"/>
      <c r="AO47" s="135" t="s">
        <v>38</v>
      </c>
      <c r="AP47" s="135"/>
      <c r="AQ47" s="58"/>
    </row>
    <row r="48" spans="1:53" s="37" customFormat="1" ht="18.75">
      <c r="A48" s="148"/>
      <c r="B48" s="148"/>
      <c r="C48" s="148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7"/>
      <c r="AO48" s="145" t="s">
        <v>50</v>
      </c>
      <c r="AP48" s="145"/>
      <c r="AQ48" s="58"/>
    </row>
    <row r="54" spans="1:4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51"/>
      <c r="AO54" s="35"/>
      <c r="AP54" s="35"/>
      <c r="AQ54" s="53"/>
    </row>
  </sheetData>
  <mergeCells count="20">
    <mergeCell ref="A15:AQ15"/>
    <mergeCell ref="AO46:AP46"/>
    <mergeCell ref="AO47:AP47"/>
    <mergeCell ref="AO48:AP48"/>
    <mergeCell ref="A8:AQ8"/>
    <mergeCell ref="A10:B10"/>
    <mergeCell ref="A13:B13"/>
    <mergeCell ref="A46:B46"/>
    <mergeCell ref="A48:C48"/>
    <mergeCell ref="A34:B34"/>
    <mergeCell ref="A17:B17"/>
    <mergeCell ref="A28:B28"/>
    <mergeCell ref="A30:B30"/>
    <mergeCell ref="A1:AQ1"/>
    <mergeCell ref="A2:AQ2"/>
    <mergeCell ref="A4:AQ4"/>
    <mergeCell ref="A6:AQ6"/>
    <mergeCell ref="A7:B7"/>
    <mergeCell ref="A3:AQ3"/>
    <mergeCell ref="A5:AP5"/>
  </mergeCells>
  <printOptions horizontalCentered="1"/>
  <pageMargins left="0.39370078740157483" right="0.23622047244094491" top="0.35433070866141736" bottom="0.15748031496062992" header="0.31496062992125984" footer="0.19685039370078741"/>
  <pageSetup scale="8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ESFA</vt:lpstr>
      <vt:lpstr>ESTADO DE RESULTADO</vt:lpstr>
      <vt:lpstr>ESFA!Área_de_impresión</vt:lpstr>
      <vt:lpstr>'ESTADO DE RESULTADO'!Área_de_impresión</vt:lpstr>
      <vt:lpstr>ESFA!Títulos_a_imprimir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mnarvaez</dc:creator>
  <cp:lastModifiedBy>HP</cp:lastModifiedBy>
  <cp:lastPrinted>2020-02-21T01:05:16Z</cp:lastPrinted>
  <dcterms:created xsi:type="dcterms:W3CDTF">2010-09-20T22:24:09Z</dcterms:created>
  <dcterms:modified xsi:type="dcterms:W3CDTF">2020-02-21T01:05:25Z</dcterms:modified>
</cp:coreProperties>
</file>